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Внеплановые\"/>
    </mc:Choice>
  </mc:AlternateContent>
  <bookViews>
    <workbookView xWindow="0" yWindow="0" windowWidth="19728" windowHeight="13932"/>
  </bookViews>
  <sheets>
    <sheet name="ИТОГИ" sheetId="1" r:id="rId1"/>
    <sheet name="РЕЗУЛЬТАТ" sheetId="3" r:id="rId2"/>
    <sheet name="Расчеты графика" sheetId="4" state="hidden" r:id="rId3"/>
  </sheets>
  <definedNames>
    <definedName name="Дата_начала" localSheetId="1">РЕЗУЛЬТАТ!#REF!</definedName>
    <definedName name="Дата_начала">ИТОГИ!$A$1</definedName>
    <definedName name="Дата_окончания" localSheetId="1">РЕЗУЛЬТАТ!#REF!</definedName>
    <definedName name="Дата_окончания">ИТОГИ!$A$6</definedName>
    <definedName name="_xlnm.Print_Titles" localSheetId="1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G18" i="4" s="1"/>
  <c r="B3" i="3"/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36" i="4"/>
  <c r="F35" i="4"/>
  <c r="F34" i="4"/>
  <c r="F33" i="4"/>
  <c r="F31" i="4"/>
  <c r="F30" i="4"/>
  <c r="F29" i="4"/>
  <c r="F28" i="4"/>
  <c r="F26" i="4"/>
  <c r="F25" i="4"/>
  <c r="F23" i="4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F27" i="4"/>
  <c r="F24" i="4"/>
  <c r="F32" i="4"/>
  <c r="G5" i="4"/>
  <c r="I6" i="4"/>
  <c r="G7" i="4"/>
  <c r="I8" i="4"/>
  <c r="G9" i="4"/>
  <c r="I10" i="4"/>
  <c r="G11" i="4"/>
  <c r="I12" i="4"/>
  <c r="G13" i="4"/>
  <c r="I14" i="4"/>
  <c r="G15" i="4"/>
  <c r="I16" i="4"/>
  <c r="G17" i="4"/>
  <c r="I18" i="4"/>
  <c r="F5" i="4"/>
  <c r="H6" i="4"/>
  <c r="D8" i="4"/>
  <c r="E8" i="4" s="1"/>
  <c r="F9" i="4"/>
  <c r="D10" i="4"/>
  <c r="E10" i="4" s="1"/>
  <c r="H10" i="4"/>
  <c r="D12" i="4"/>
  <c r="E12" i="4" s="1"/>
  <c r="F13" i="4"/>
  <c r="H14" i="4"/>
  <c r="D16" i="4"/>
  <c r="E16" i="4" s="1"/>
  <c r="F17" i="4"/>
  <c r="H18" i="4"/>
  <c r="D5" i="4"/>
  <c r="E5" i="4" s="1"/>
  <c r="H5" i="4"/>
  <c r="D7" i="4"/>
  <c r="E7" i="4" s="1"/>
  <c r="F8" i="4"/>
  <c r="D9" i="4"/>
  <c r="E9" i="4" s="1"/>
  <c r="F10" i="4"/>
  <c r="H11" i="4"/>
  <c r="F12" i="4"/>
  <c r="D13" i="4"/>
  <c r="E13" i="4" s="1"/>
  <c r="H13" i="4"/>
  <c r="F14" i="4"/>
  <c r="D15" i="4"/>
  <c r="E15" i="4" s="1"/>
  <c r="H15" i="4"/>
  <c r="F16" i="4"/>
  <c r="D17" i="4"/>
  <c r="E17" i="4" s="1"/>
  <c r="H17" i="4"/>
  <c r="F18" i="4"/>
  <c r="D6" i="4"/>
  <c r="E6" i="4" s="1"/>
  <c r="F7" i="4"/>
  <c r="H8" i="4"/>
  <c r="F11" i="4"/>
  <c r="H12" i="4"/>
  <c r="D14" i="4"/>
  <c r="E14" i="4" s="1"/>
  <c r="F15" i="4"/>
  <c r="H16" i="4"/>
  <c r="D18" i="4"/>
  <c r="E18" i="4" s="1"/>
  <c r="F6" i="4"/>
  <c r="H7" i="4"/>
  <c r="H9" i="4"/>
  <c r="D11" i="4"/>
  <c r="E11" i="4" s="1"/>
  <c r="I5" i="4"/>
  <c r="G6" i="4"/>
  <c r="I7" i="4"/>
  <c r="G8" i="4"/>
  <c r="I9" i="4"/>
  <c r="G10" i="4"/>
  <c r="I11" i="4"/>
  <c r="G12" i="4"/>
  <c r="I13" i="4"/>
  <c r="G14" i="4"/>
  <c r="I15" i="4"/>
  <c r="G16" i="4"/>
  <c r="I17" i="4"/>
</calcChain>
</file>

<file path=xl/sharedStrings.xml><?xml version="1.0" encoding="utf-8"?>
<sst xmlns="http://schemas.openxmlformats.org/spreadsheetml/2006/main" count="192" uniqueCount="118">
  <si>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</si>
  <si>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</si>
  <si>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</si>
  <si>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</si>
  <si>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</si>
  <si>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</si>
  <si>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</si>
  <si>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</si>
  <si>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</si>
  <si>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</si>
  <si>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</si>
  <si>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</si>
  <si>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</si>
  <si>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</si>
  <si>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</si>
  <si>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ПРОВЕРЕНО</t>
  </si>
  <si>
    <t>Владимирович</t>
  </si>
  <si>
    <t>Сергей</t>
  </si>
  <si>
    <t>Николаевич</t>
  </si>
  <si>
    <t>Иванович</t>
  </si>
  <si>
    <t>Анатольевна</t>
  </si>
  <si>
    <t>Владимировна</t>
  </si>
  <si>
    <t>Андрей</t>
  </si>
  <si>
    <t>Александр</t>
  </si>
  <si>
    <t>Петрович</t>
  </si>
  <si>
    <t>Михаил</t>
  </si>
  <si>
    <t>Анатольевич</t>
  </si>
  <si>
    <t>Валерьевич</t>
  </si>
  <si>
    <t>Игорь</t>
  </si>
  <si>
    <t>Елена</t>
  </si>
  <si>
    <t>Ивановна</t>
  </si>
  <si>
    <t>Владимир</t>
  </si>
  <si>
    <t>Екатерина</t>
  </si>
  <si>
    <t>Васильевна</t>
  </si>
  <si>
    <t>Валерий</t>
  </si>
  <si>
    <t>Алексеевич</t>
  </si>
  <si>
    <t>Васильевич</t>
  </si>
  <si>
    <t>Василий</t>
  </si>
  <si>
    <t>Борис</t>
  </si>
  <si>
    <t>Антон</t>
  </si>
  <si>
    <t>Геннадий</t>
  </si>
  <si>
    <t>Станислав</t>
  </si>
  <si>
    <t>Надежда</t>
  </si>
  <si>
    <t>НОМЕР В РЕЕСТРЕ</t>
  </si>
  <si>
    <t>ФАМИЛИЯ</t>
  </si>
  <si>
    <t>ИМЯ</t>
  </si>
  <si>
    <t>ОТЧЕСТВО</t>
  </si>
  <si>
    <t>Выявлены, направлено в Дисциплинарный комитет</t>
  </si>
  <si>
    <t>РЕЗУЛЬТАТ</t>
  </si>
  <si>
    <t>АНАЛИЗ РЕЗУЛЬТАТОВ</t>
  </si>
  <si>
    <t>Хамидуллин</t>
  </si>
  <si>
    <t>Корнилов</t>
  </si>
  <si>
    <t>Голосной</t>
  </si>
  <si>
    <t>Валерия</t>
  </si>
  <si>
    <t>Внеплановые проверки</t>
  </si>
  <si>
    <t>Результат проведения внеплановых проверок</t>
  </si>
  <si>
    <t>Предупреждение</t>
  </si>
  <si>
    <t>ОСНОВАНИЕ ПРОВЕРКИ</t>
  </si>
  <si>
    <t>ЗАЯВИТЕЛЬ</t>
  </si>
  <si>
    <t>ПРЕДМЕТ ПРОВЕРКИ</t>
  </si>
  <si>
    <t>ДИСЦИПЛИНАРНОЕ ВЗЫСКАНИЕ</t>
  </si>
  <si>
    <t>НАПРАВЛЕНО В ДИСЦИПЛИНАРНЫЙ КОМИТЕТ</t>
  </si>
  <si>
    <t>Штраф</t>
  </si>
  <si>
    <t>Предписание</t>
  </si>
  <si>
    <t>Предупреждение, Предписание</t>
  </si>
  <si>
    <t>Рекомендация об исключении</t>
  </si>
  <si>
    <t>2013 год</t>
  </si>
  <si>
    <t>Фоминых</t>
  </si>
  <si>
    <t>Жалоба №31/13</t>
  </si>
  <si>
    <t>Основания, указанные в жалобе</t>
  </si>
  <si>
    <t>Галахов</t>
  </si>
  <si>
    <t>Жалоба №18/13</t>
  </si>
  <si>
    <t>Шевелева</t>
  </si>
  <si>
    <t>Жалоба №60/12 от 14.11.2012</t>
  </si>
  <si>
    <t/>
  </si>
  <si>
    <t>Тарасов</t>
  </si>
  <si>
    <t>Жалоба №44/13</t>
  </si>
  <si>
    <t>Штраф, Предупреждение, Предписание</t>
  </si>
  <si>
    <t>Убоженко</t>
  </si>
  <si>
    <t xml:space="preserve">Жалоба №61/12 от 19.11.2012
</t>
  </si>
  <si>
    <t>Соловов</t>
  </si>
  <si>
    <t>Яков</t>
  </si>
  <si>
    <t>Валериевич</t>
  </si>
  <si>
    <t xml:space="preserve">Жалоба №67/12 от 12.12.2012
</t>
  </si>
  <si>
    <t>Клюев</t>
  </si>
  <si>
    <t>Жалоба №34/13</t>
  </si>
  <si>
    <t>Кравцов</t>
  </si>
  <si>
    <t>Жалоба №74/12</t>
  </si>
  <si>
    <t>Ванюнькин</t>
  </si>
  <si>
    <t>Жалоба №36/13 от 12.08.2013</t>
  </si>
  <si>
    <t>Борисова</t>
  </si>
  <si>
    <t>Жалоба №</t>
  </si>
  <si>
    <t>Закериянович</t>
  </si>
  <si>
    <t>Жалоба №73/12</t>
  </si>
  <si>
    <t>Быстрова</t>
  </si>
  <si>
    <t>Трохин</t>
  </si>
  <si>
    <t>Пичикин</t>
  </si>
  <si>
    <t>Жалоба №35/13 от 12.08.2013</t>
  </si>
  <si>
    <t>Вицукаев</t>
  </si>
  <si>
    <t>Кожухов</t>
  </si>
  <si>
    <t>Жалоба №41/13</t>
  </si>
  <si>
    <t>Жалоба №42/13</t>
  </si>
  <si>
    <t>Петухова</t>
  </si>
  <si>
    <t>Жалоба №19/13 от 29.04.2013</t>
  </si>
  <si>
    <t xml:space="preserve">АКБ «Российский капитал» (ОАО)
</t>
  </si>
  <si>
    <t>Бутенко Ирины Валериевны</t>
  </si>
  <si>
    <t>АКБ "Первый инвестиционный банк"</t>
  </si>
  <si>
    <t>Катов Валентин Васильевич</t>
  </si>
  <si>
    <t>Управление Федеральной налоговой службы по белгородской области (УФНС России по Белгородской области)</t>
  </si>
  <si>
    <t xml:space="preserve">Гаврилов Валерий Васильевич
</t>
  </si>
  <si>
    <t>Нагайцев</t>
  </si>
  <si>
    <t xml:space="preserve">Онищенко Екатерины Павловны
</t>
  </si>
  <si>
    <t xml:space="preserve">КБ "Банк Развития Технологий" (ЗАО)
</t>
  </si>
  <si>
    <t>Пойманов Сергей Петрович</t>
  </si>
  <si>
    <t>Нагайцев Евгений Георгиевич</t>
  </si>
  <si>
    <t>Общество с ограниченной ответственностью «Планета-Трейд»</t>
  </si>
  <si>
    <t>ВИРА+</t>
  </si>
  <si>
    <t>ОАО «РОСТЕЛЕКОМ»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</si>
</sst>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yy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1"/>
      <color theme="1" tint="0.24994659260841701"/>
      <name val="Arial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0" tint="-4.9989318521683403E-2"/>
        <bgColor theme="6" tint="0.79995117038483843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2" fillId="0" borderId="0"/>
  </cellStyleXfs>
  <cellXfs count="36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  <xf numFmtId="1" fontId="11" fillId="5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left" vertical="center" wrapText="1"/>
    </xf>
    <xf numFmtId="0" fontId="12" fillId="0" borderId="0" xfId="0" applyFont="1" applyAlignment="1">
      <alignment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7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РЕЗУЛЬТАТ!$L$1:$L$4</c:f>
              <c:strCache>
                <c:ptCount val="4"/>
                <c:pt idx="0">
                  <c:v>Предупреждение</c:v>
                </c:pt>
                <c:pt idx="1">
                  <c:v>Предписание</c:v>
                </c:pt>
                <c:pt idx="2">
                  <c:v>Штраф</c:v>
                </c:pt>
                <c:pt idx="3">
                  <c:v>Рекомендация об исключении</c:v>
                </c:pt>
              </c:strCache>
            </c:strRef>
          </c:cat>
          <c:val>
            <c:numRef>
              <c:f>РЕЗУЛЬТАТ!$M$1:$M$4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8;&#1058;&#1054;&#1043;&#104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8</xdr:col>
      <xdr:colOff>306705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табл_Упражнения" displayName="табл_Упражнения" ref="B5:K25" totalsRowShown="0" headerRowDxfId="11" dataDxfId="10">
  <autoFilter ref="B5:K25"/>
  <sortState ref="B6:H629">
    <sortCondition ref="D5:D629"/>
  </sortState>
  <tableColumns count="10">
    <tableColumn id="1" name="НОМЕР В РЕЕСТРЕ" dataDxfId="9"/>
    <tableColumn id="2" name="ФАМИЛИЯ" dataDxfId="8"/>
    <tableColumn id="3" name="ИМЯ" dataDxfId="7"/>
    <tableColumn id="4" name="ОТЧЕСТВО" dataDxfId="6"/>
    <tableColumn id="5" name="ОСНОВАНИЕ ПРОВЕРКИ" dataDxfId="5"/>
    <tableColumn id="6" name="ЗАЯВИТЕЛЬ" dataDxfId="4"/>
    <tableColumn id="7" name="ПРЕДМЕТ ПРОВЕРКИ" dataDxfId="3"/>
    <tableColumn id="8" name="РЕЗУЛЬТАТ" dataDxfId="2"/>
    <tableColumn id="10" name="ДИСЦИПЛИНАРНОЕ ВЗЫСКАНИЕ" dataDxfId="1"/>
    <tableColumn id="11" name="ДАТА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19">
        <v>41275</v>
      </c>
    </row>
    <row r="2" spans="1:11" ht="9.75" customHeight="1" x14ac:dyDescent="0.25">
      <c r="A2" s="20"/>
    </row>
    <row r="3" spans="1:11" ht="36.6" x14ac:dyDescent="0.85">
      <c r="A3" s="20"/>
      <c r="C3" s="1" t="s">
        <v>54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21" t="s">
        <v>13</v>
      </c>
      <c r="C4" s="2" t="s">
        <v>66</v>
      </c>
    </row>
    <row r="5" spans="1:11" x14ac:dyDescent="0.25">
      <c r="A5" s="22"/>
    </row>
    <row r="6" spans="1:11" ht="14.25" customHeight="1" x14ac:dyDescent="0.25">
      <c r="A6" s="26">
        <v>41639</v>
      </c>
    </row>
    <row r="7" spans="1:11" ht="14.25" customHeight="1" x14ac:dyDescent="0.25">
      <c r="A7" s="27"/>
    </row>
    <row r="8" spans="1:11" ht="14.25" customHeight="1" x14ac:dyDescent="0.25">
      <c r="A8" s="27"/>
      <c r="C8" s="25" t="s">
        <v>49</v>
      </c>
      <c r="D8" s="25"/>
      <c r="E8" s="25"/>
      <c r="F8" s="25"/>
      <c r="G8" s="25"/>
      <c r="H8" s="25"/>
      <c r="I8" s="25"/>
      <c r="J8" s="25"/>
      <c r="K8" s="25"/>
    </row>
    <row r="9" spans="1:11" ht="14.25" customHeight="1" x14ac:dyDescent="0.25">
      <c r="A9" s="27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5">
      <c r="A10" s="21" t="s">
        <v>14</v>
      </c>
    </row>
    <row r="11" spans="1:11" x14ac:dyDescent="0.25">
      <c r="A11" s="22"/>
    </row>
    <row r="12" spans="1:11" ht="14.25" customHeight="1" x14ac:dyDescent="0.25">
      <c r="A12" s="28">
        <v>20</v>
      </c>
    </row>
    <row r="13" spans="1:11" ht="14.25" customHeight="1" x14ac:dyDescent="0.25">
      <c r="A13" s="29"/>
    </row>
    <row r="14" spans="1:11" ht="14.25" customHeight="1" x14ac:dyDescent="0.25">
      <c r="A14" s="29"/>
    </row>
    <row r="15" spans="1:11" ht="14.25" customHeight="1" x14ac:dyDescent="0.25">
      <c r="A15" s="29"/>
    </row>
    <row r="16" spans="1:11" x14ac:dyDescent="0.25">
      <c r="A16" s="23" t="s">
        <v>15</v>
      </c>
    </row>
    <row r="17" spans="1:1" x14ac:dyDescent="0.25">
      <c r="A17" s="24"/>
    </row>
    <row r="18" spans="1:1" ht="14.25" customHeight="1" x14ac:dyDescent="0.25">
      <c r="A18" s="28">
        <v>20</v>
      </c>
    </row>
    <row r="19" spans="1:1" ht="14.25" customHeight="1" x14ac:dyDescent="0.25">
      <c r="A19" s="29"/>
    </row>
    <row r="20" spans="1:1" ht="14.25" customHeight="1" x14ac:dyDescent="0.25">
      <c r="A20" s="29"/>
    </row>
    <row r="21" spans="1:1" ht="14.25" customHeight="1" x14ac:dyDescent="0.25">
      <c r="A21" s="29"/>
    </row>
    <row r="22" spans="1:1" x14ac:dyDescent="0.25">
      <c r="A22" s="32" t="s">
        <v>61</v>
      </c>
    </row>
    <row r="23" spans="1:1" ht="34.200000000000003" customHeight="1" x14ac:dyDescent="0.25">
      <c r="A23" s="33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M25"/>
  <sheetViews>
    <sheetView showGridLines="0" workbookViewId="0">
      <selection activeCell="A5" sqref="A5:XFD5"/>
    </sheetView>
  </sheetViews>
  <sheetFormatPr defaultColWidth="9" defaultRowHeight="21" customHeight="1" x14ac:dyDescent="0.25"/>
  <cols>
    <col min="1" max="1" width="1.5" style="12" customWidth="1"/>
    <col min="2" max="2" width="10.69921875" style="12" customWidth="1"/>
    <col min="3" max="3" width="13.296875" style="12" customWidth="1"/>
    <col min="4" max="4" width="15.296875" style="12" customWidth="1"/>
    <col min="5" max="5" width="16.69921875" style="12" customWidth="1"/>
    <col min="6" max="6" width="22.09765625" style="12" customWidth="1"/>
    <col min="7" max="7" width="22.59765625" style="12" customWidth="1"/>
    <col min="8" max="8" width="16.5" style="12" customWidth="1"/>
    <col min="9" max="9" width="24.69921875" style="12" customWidth="1"/>
    <col min="10" max="10" width="15.296875" style="12" customWidth="1"/>
    <col min="11" max="11" width="11.796875" style="12" customWidth="1"/>
    <col min="12" max="16384" width="9" style="12"/>
  </cols>
  <sheetData>
    <row r="1" spans="2:13" customFormat="1" ht="13.8" x14ac:dyDescent="0.25">
      <c r="J1" s="17"/>
      <c r="K1" s="17"/>
      <c r="L1" s="17" t="s">
        <v>56</v>
      </c>
      <c r="M1" s="17">
        <v>16</v>
      </c>
    </row>
    <row r="2" spans="2:13" customFormat="1" ht="36.6" x14ac:dyDescent="0.85">
      <c r="B2" s="11" t="s">
        <v>55</v>
      </c>
      <c r="C2" s="1"/>
      <c r="D2" s="1"/>
      <c r="E2" s="1"/>
      <c r="J2" s="17"/>
      <c r="K2" s="17"/>
      <c r="L2" s="17" t="s">
        <v>63</v>
      </c>
      <c r="M2" s="17">
        <v>9</v>
      </c>
    </row>
    <row r="3" spans="2:13" customFormat="1" ht="15" customHeight="1" x14ac:dyDescent="0.25">
      <c r="B3" t="str">
        <f>Подзаголовок</f>
        <v>2013 год</v>
      </c>
      <c r="J3" s="17"/>
      <c r="K3" s="17"/>
      <c r="L3" s="17" t="s">
        <v>62</v>
      </c>
      <c r="M3" s="17">
        <v>1</v>
      </c>
    </row>
    <row r="4" spans="2:13" customFormat="1" ht="15" customHeight="1" x14ac:dyDescent="0.25">
      <c r="L4" s="17" t="s">
        <v>65</v>
      </c>
      <c r="M4" s="17">
        <v>0</v>
      </c>
    </row>
    <row r="5" spans="2:13" ht="26.4" x14ac:dyDescent="0.25">
      <c r="B5" s="13" t="s">
        <v>43</v>
      </c>
      <c r="C5" s="12" t="s">
        <v>44</v>
      </c>
      <c r="D5" s="13" t="s">
        <v>45</v>
      </c>
      <c r="E5" s="14" t="s">
        <v>46</v>
      </c>
      <c r="F5" s="12" t="s">
        <v>57</v>
      </c>
      <c r="G5" s="12" t="s">
        <v>58</v>
      </c>
      <c r="H5" s="12" t="s">
        <v>59</v>
      </c>
      <c r="I5" s="12" t="s">
        <v>48</v>
      </c>
      <c r="J5" s="12" t="s">
        <v>60</v>
      </c>
      <c r="K5" s="12" t="s">
        <v>2</v>
      </c>
    </row>
    <row r="6" spans="2:13" ht="21" customHeight="1" x14ac:dyDescent="0.25">
      <c r="B6" s="31">
        <v>468</v>
      </c>
      <c r="C6" s="15" t="s">
        <v>67</v>
      </c>
      <c r="D6" s="15" t="s">
        <v>38</v>
      </c>
      <c r="E6" s="18" t="s">
        <v>35</v>
      </c>
      <c r="F6" s="18" t="s">
        <v>68</v>
      </c>
      <c r="G6" s="18"/>
      <c r="H6" s="16" t="s">
        <v>69</v>
      </c>
      <c r="I6" s="18" t="s">
        <v>47</v>
      </c>
      <c r="J6" s="18" t="s">
        <v>56</v>
      </c>
      <c r="K6" s="34">
        <v>41533</v>
      </c>
    </row>
    <row r="7" spans="2:13" ht="21" customHeight="1" x14ac:dyDescent="0.25">
      <c r="B7" s="31">
        <v>501</v>
      </c>
      <c r="C7" s="15" t="s">
        <v>70</v>
      </c>
      <c r="D7" s="15" t="s">
        <v>28</v>
      </c>
      <c r="E7" s="18" t="s">
        <v>27</v>
      </c>
      <c r="F7" s="18" t="s">
        <v>71</v>
      </c>
      <c r="G7" s="18" t="s">
        <v>104</v>
      </c>
      <c r="H7" s="16" t="s">
        <v>69</v>
      </c>
      <c r="I7" s="18" t="s">
        <v>47</v>
      </c>
      <c r="J7" s="18" t="s">
        <v>56</v>
      </c>
      <c r="K7" s="34">
        <v>41470</v>
      </c>
    </row>
    <row r="8" spans="2:13" ht="21" customHeight="1" x14ac:dyDescent="0.25">
      <c r="B8" s="31">
        <v>1798</v>
      </c>
      <c r="C8" s="15" t="s">
        <v>72</v>
      </c>
      <c r="D8" s="15" t="s">
        <v>32</v>
      </c>
      <c r="E8" s="18" t="s">
        <v>20</v>
      </c>
      <c r="F8" s="18" t="s">
        <v>73</v>
      </c>
      <c r="G8" s="18" t="s">
        <v>105</v>
      </c>
      <c r="H8" s="35" t="s">
        <v>69</v>
      </c>
      <c r="I8" s="18" t="s">
        <v>47</v>
      </c>
      <c r="J8" s="18" t="s">
        <v>74</v>
      </c>
      <c r="K8" s="34">
        <v>41323</v>
      </c>
    </row>
    <row r="9" spans="2:13" ht="21" customHeight="1" x14ac:dyDescent="0.25">
      <c r="B9" s="31">
        <v>332</v>
      </c>
      <c r="C9" s="15" t="s">
        <v>75</v>
      </c>
      <c r="D9" s="15" t="s">
        <v>37</v>
      </c>
      <c r="E9" s="18" t="s">
        <v>36</v>
      </c>
      <c r="F9" s="18" t="s">
        <v>76</v>
      </c>
      <c r="G9" s="18" t="s">
        <v>106</v>
      </c>
      <c r="H9" s="16" t="s">
        <v>69</v>
      </c>
      <c r="I9" s="18" t="s">
        <v>47</v>
      </c>
      <c r="J9" s="18" t="s">
        <v>77</v>
      </c>
      <c r="K9" s="34">
        <v>41624</v>
      </c>
    </row>
    <row r="10" spans="2:13" ht="21" customHeight="1" x14ac:dyDescent="0.25">
      <c r="B10" s="31">
        <v>346</v>
      </c>
      <c r="C10" s="15" t="s">
        <v>78</v>
      </c>
      <c r="D10" s="15" t="s">
        <v>31</v>
      </c>
      <c r="E10" s="18" t="s">
        <v>16</v>
      </c>
      <c r="F10" s="18" t="s">
        <v>79</v>
      </c>
      <c r="G10" s="18" t="s">
        <v>107</v>
      </c>
      <c r="H10" s="16" t="s">
        <v>69</v>
      </c>
      <c r="I10" s="18" t="s">
        <v>47</v>
      </c>
      <c r="J10" s="18" t="s">
        <v>64</v>
      </c>
      <c r="K10" s="34">
        <v>41323</v>
      </c>
    </row>
    <row r="11" spans="2:13" ht="21" customHeight="1" x14ac:dyDescent="0.25">
      <c r="B11" s="31">
        <v>1522</v>
      </c>
      <c r="C11" s="15" t="s">
        <v>80</v>
      </c>
      <c r="D11" s="15" t="s">
        <v>81</v>
      </c>
      <c r="E11" s="18" t="s">
        <v>82</v>
      </c>
      <c r="F11" s="18" t="s">
        <v>83</v>
      </c>
      <c r="G11" s="18" t="s">
        <v>108</v>
      </c>
      <c r="H11" s="16" t="s">
        <v>69</v>
      </c>
      <c r="I11" s="18" t="s">
        <v>47</v>
      </c>
      <c r="J11" s="18" t="s">
        <v>63</v>
      </c>
      <c r="K11" s="34">
        <v>41323</v>
      </c>
    </row>
    <row r="12" spans="2:13" ht="21" customHeight="1" x14ac:dyDescent="0.25">
      <c r="B12" s="31">
        <v>901</v>
      </c>
      <c r="C12" s="15" t="s">
        <v>84</v>
      </c>
      <c r="D12" s="15" t="s">
        <v>17</v>
      </c>
      <c r="E12" s="18" t="s">
        <v>27</v>
      </c>
      <c r="F12" s="18" t="s">
        <v>85</v>
      </c>
      <c r="G12" s="18"/>
      <c r="H12" s="16" t="s">
        <v>69</v>
      </c>
      <c r="I12" s="18" t="s">
        <v>47</v>
      </c>
      <c r="J12" s="18" t="s">
        <v>63</v>
      </c>
      <c r="K12" s="34">
        <v>41533</v>
      </c>
    </row>
    <row r="13" spans="2:13" ht="21" customHeight="1" x14ac:dyDescent="0.25">
      <c r="B13" s="31">
        <v>1820</v>
      </c>
      <c r="C13" s="15" t="s">
        <v>86</v>
      </c>
      <c r="D13" s="15" t="s">
        <v>22</v>
      </c>
      <c r="E13" s="18" t="s">
        <v>18</v>
      </c>
      <c r="F13" s="18" t="s">
        <v>87</v>
      </c>
      <c r="G13" s="18" t="s">
        <v>109</v>
      </c>
      <c r="H13" s="16" t="s">
        <v>69</v>
      </c>
      <c r="I13" s="18" t="s">
        <v>47</v>
      </c>
      <c r="J13" s="18" t="s">
        <v>64</v>
      </c>
      <c r="K13" s="34">
        <v>41351</v>
      </c>
    </row>
    <row r="14" spans="2:13" ht="21" customHeight="1" x14ac:dyDescent="0.25">
      <c r="B14" s="31">
        <v>682</v>
      </c>
      <c r="C14" s="15" t="s">
        <v>88</v>
      </c>
      <c r="D14" s="15" t="s">
        <v>34</v>
      </c>
      <c r="E14" s="18" t="s">
        <v>19</v>
      </c>
      <c r="F14" s="18" t="s">
        <v>89</v>
      </c>
      <c r="G14" s="18" t="s">
        <v>110</v>
      </c>
      <c r="H14" s="16" t="s">
        <v>69</v>
      </c>
      <c r="I14" s="18" t="s">
        <v>47</v>
      </c>
      <c r="J14" s="18" t="s">
        <v>56</v>
      </c>
      <c r="K14" s="34">
        <v>41568</v>
      </c>
    </row>
    <row r="15" spans="2:13" ht="21" customHeight="1" x14ac:dyDescent="0.25">
      <c r="B15" s="31">
        <v>885</v>
      </c>
      <c r="C15" s="15" t="s">
        <v>90</v>
      </c>
      <c r="D15" s="15" t="s">
        <v>53</v>
      </c>
      <c r="E15" s="18" t="s">
        <v>21</v>
      </c>
      <c r="F15" s="18" t="s">
        <v>91</v>
      </c>
      <c r="G15" s="18" t="s">
        <v>111</v>
      </c>
      <c r="H15" s="16" t="s">
        <v>69</v>
      </c>
      <c r="I15" s="18" t="s">
        <v>47</v>
      </c>
      <c r="J15" s="18" t="s">
        <v>56</v>
      </c>
      <c r="K15" s="34">
        <v>41470</v>
      </c>
    </row>
    <row r="16" spans="2:13" ht="21" customHeight="1" x14ac:dyDescent="0.25">
      <c r="B16" s="31">
        <v>1010</v>
      </c>
      <c r="C16" s="15" t="s">
        <v>50</v>
      </c>
      <c r="D16" s="15" t="s">
        <v>40</v>
      </c>
      <c r="E16" s="18" t="s">
        <v>92</v>
      </c>
      <c r="F16" s="18" t="s">
        <v>93</v>
      </c>
      <c r="G16" s="18" t="s">
        <v>112</v>
      </c>
      <c r="H16" s="16" t="s">
        <v>69</v>
      </c>
      <c r="I16" s="18" t="s">
        <v>47</v>
      </c>
      <c r="J16" s="18" t="s">
        <v>64</v>
      </c>
      <c r="K16" s="34">
        <v>41351</v>
      </c>
    </row>
    <row r="17" spans="2:11" ht="21" customHeight="1" x14ac:dyDescent="0.25">
      <c r="B17" s="31">
        <v>1277</v>
      </c>
      <c r="C17" s="15" t="s">
        <v>94</v>
      </c>
      <c r="D17" s="15" t="s">
        <v>42</v>
      </c>
      <c r="E17" s="18" t="s">
        <v>33</v>
      </c>
      <c r="F17" s="18"/>
      <c r="G17" s="18"/>
      <c r="H17" s="16" t="s">
        <v>69</v>
      </c>
      <c r="I17" s="18" t="s">
        <v>47</v>
      </c>
      <c r="J17" s="18" t="s">
        <v>56</v>
      </c>
      <c r="K17" s="34">
        <v>41596</v>
      </c>
    </row>
    <row r="18" spans="2:11" ht="21" customHeight="1" x14ac:dyDescent="0.25">
      <c r="B18" s="31">
        <v>1278</v>
      </c>
      <c r="C18" s="15" t="s">
        <v>95</v>
      </c>
      <c r="D18" s="15" t="s">
        <v>25</v>
      </c>
      <c r="E18" s="18" t="s">
        <v>24</v>
      </c>
      <c r="F18" s="18"/>
      <c r="G18" s="18"/>
      <c r="H18" s="16" t="s">
        <v>69</v>
      </c>
      <c r="I18" s="18" t="s">
        <v>47</v>
      </c>
      <c r="J18" s="18" t="s">
        <v>56</v>
      </c>
      <c r="K18" s="34">
        <v>41596</v>
      </c>
    </row>
    <row r="19" spans="2:11" ht="21" customHeight="1" x14ac:dyDescent="0.25">
      <c r="B19" s="31">
        <v>264</v>
      </c>
      <c r="C19" s="15" t="s">
        <v>96</v>
      </c>
      <c r="D19" s="15" t="s">
        <v>28</v>
      </c>
      <c r="E19" s="18" t="s">
        <v>16</v>
      </c>
      <c r="F19" s="18" t="s">
        <v>83</v>
      </c>
      <c r="G19" s="18" t="s">
        <v>113</v>
      </c>
      <c r="H19" s="16" t="s">
        <v>69</v>
      </c>
      <c r="I19" s="18" t="s">
        <v>47</v>
      </c>
      <c r="J19" s="18" t="s">
        <v>64</v>
      </c>
      <c r="K19" s="34">
        <v>41323</v>
      </c>
    </row>
    <row r="20" spans="2:11" ht="21" customHeight="1" x14ac:dyDescent="0.25">
      <c r="B20" s="31">
        <v>264</v>
      </c>
      <c r="C20" s="15" t="s">
        <v>96</v>
      </c>
      <c r="D20" s="15" t="s">
        <v>28</v>
      </c>
      <c r="E20" s="18" t="s">
        <v>16</v>
      </c>
      <c r="F20" s="18" t="s">
        <v>97</v>
      </c>
      <c r="G20" s="18" t="s">
        <v>114</v>
      </c>
      <c r="H20" s="16" t="s">
        <v>69</v>
      </c>
      <c r="I20" s="18" t="s">
        <v>47</v>
      </c>
      <c r="J20" s="18" t="s">
        <v>56</v>
      </c>
      <c r="K20" s="34">
        <v>41568</v>
      </c>
    </row>
    <row r="21" spans="2:11" ht="21" customHeight="1" x14ac:dyDescent="0.25">
      <c r="B21" s="31">
        <v>683</v>
      </c>
      <c r="C21" s="15" t="s">
        <v>98</v>
      </c>
      <c r="D21" s="15" t="s">
        <v>41</v>
      </c>
      <c r="E21" s="18" t="s">
        <v>36</v>
      </c>
      <c r="F21" s="18" t="s">
        <v>89</v>
      </c>
      <c r="G21" s="18" t="s">
        <v>114</v>
      </c>
      <c r="H21" s="16" t="s">
        <v>69</v>
      </c>
      <c r="I21" s="18" t="s">
        <v>47</v>
      </c>
      <c r="J21" s="18" t="s">
        <v>56</v>
      </c>
      <c r="K21" s="34">
        <v>41568</v>
      </c>
    </row>
    <row r="22" spans="2:11" ht="21" customHeight="1" x14ac:dyDescent="0.25">
      <c r="B22" s="31">
        <v>1175</v>
      </c>
      <c r="C22" s="15" t="s">
        <v>51</v>
      </c>
      <c r="D22" s="15" t="s">
        <v>31</v>
      </c>
      <c r="E22" s="18" t="s">
        <v>26</v>
      </c>
      <c r="F22" s="18"/>
      <c r="G22" s="18"/>
      <c r="H22" s="16" t="s">
        <v>69</v>
      </c>
      <c r="I22" s="18" t="s">
        <v>47</v>
      </c>
      <c r="J22" s="18" t="s">
        <v>56</v>
      </c>
      <c r="K22" s="34">
        <v>41596</v>
      </c>
    </row>
    <row r="23" spans="2:11" ht="21" customHeight="1" x14ac:dyDescent="0.25">
      <c r="B23" s="31">
        <v>604</v>
      </c>
      <c r="C23" s="15" t="s">
        <v>99</v>
      </c>
      <c r="D23" s="15" t="s">
        <v>39</v>
      </c>
      <c r="E23" s="18" t="s">
        <v>26</v>
      </c>
      <c r="F23" s="18" t="s">
        <v>100</v>
      </c>
      <c r="G23" s="18" t="s">
        <v>115</v>
      </c>
      <c r="H23" s="16" t="s">
        <v>69</v>
      </c>
      <c r="I23" s="18" t="s">
        <v>47</v>
      </c>
      <c r="J23" s="18" t="s">
        <v>63</v>
      </c>
      <c r="K23" s="34">
        <v>41624</v>
      </c>
    </row>
    <row r="24" spans="2:11" ht="21" customHeight="1" x14ac:dyDescent="0.25">
      <c r="B24" s="31">
        <v>66</v>
      </c>
      <c r="C24" s="15" t="s">
        <v>52</v>
      </c>
      <c r="D24" s="15" t="s">
        <v>23</v>
      </c>
      <c r="E24" s="18" t="s">
        <v>18</v>
      </c>
      <c r="F24" s="18" t="s">
        <v>101</v>
      </c>
      <c r="G24" s="18" t="s">
        <v>116</v>
      </c>
      <c r="H24" s="16" t="s">
        <v>69</v>
      </c>
      <c r="I24" s="18" t="s">
        <v>47</v>
      </c>
      <c r="J24" s="18" t="s">
        <v>64</v>
      </c>
      <c r="K24" s="34">
        <v>41624</v>
      </c>
    </row>
    <row r="25" spans="2:11" ht="21" customHeight="1" x14ac:dyDescent="0.25">
      <c r="B25" s="31">
        <v>934</v>
      </c>
      <c r="C25" s="15" t="s">
        <v>102</v>
      </c>
      <c r="D25" s="15" t="s">
        <v>29</v>
      </c>
      <c r="E25" s="18" t="s">
        <v>30</v>
      </c>
      <c r="F25" s="18" t="s">
        <v>103</v>
      </c>
      <c r="G25" s="18" t="s">
        <v>117</v>
      </c>
      <c r="H25" s="16" t="s">
        <v>69</v>
      </c>
      <c r="I25" s="18" t="s">
        <v>47</v>
      </c>
      <c r="J25" s="18" t="s">
        <v>56</v>
      </c>
      <c r="K25" s="34">
        <v>41470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30" t="s">
        <v>10</v>
      </c>
      <c r="C2" s="30"/>
      <c r="D2" s="30"/>
      <c r="E2" s="30"/>
      <c r="F2" s="30"/>
      <c r="G2" s="30"/>
      <c r="H2" s="30"/>
      <c r="I2" s="30"/>
      <c r="J2" s="30"/>
    </row>
    <row r="4" spans="2:10" x14ac:dyDescent="0.25">
      <c r="B4" s="9" t="s">
        <v>1</v>
      </c>
      <c r="C4" s="9" t="e">
        <f>ROW(#REF!)+1</f>
        <v>#REF!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 t="e">
        <f>MATCH(9.99E+307,#REF!)+Начало_диеты-1</f>
        <v>#REF!</v>
      </c>
      <c r="D5" s="6" t="str">
        <f>IFERROR(INDEX(#REF!,Конец_диеты-Начало_диеты-J5,1),"")</f>
        <v/>
      </c>
      <c r="E5" s="7" t="str">
        <f>UPPER(TEXT(D5,"ДДД"))</f>
        <v/>
      </c>
      <c r="F5" s="7" t="e">
        <f>IFERROR(INDEX(#REF!,Конец_диеты-Начало_диеты-J5,7),NA())</f>
        <v>#N/A</v>
      </c>
      <c r="G5" s="7" t="e">
        <f>IFERROR(INDEX(#REF!,Конец_диеты-Начало_диеты-J5,6),NA())</f>
        <v>#N/A</v>
      </c>
      <c r="H5" s="7" t="e">
        <f>IFERROR(INDEX(#REF!,Конец_диеты-Начало_диеты-J5,5),NA())</f>
        <v>#N/A</v>
      </c>
      <c r="I5" s="7" t="e">
        <f>IFERROR(INDEX(#REF!,Конец_диеты-Начало_диеты-J5,4),NA())</f>
        <v>#N/A</v>
      </c>
      <c r="J5" s="7">
        <v>-1</v>
      </c>
    </row>
    <row r="6" spans="2:10" x14ac:dyDescent="0.25">
      <c r="B6" s="3"/>
      <c r="C6" s="3"/>
      <c r="D6" s="6" t="str">
        <f>IFERROR(INDEX(#REF!,Конец_диеты-Начало_диеты-J6,1),"")</f>
        <v/>
      </c>
      <c r="E6" s="7" t="str">
        <f t="shared" ref="E6:E18" si="0">UPPER(TEXT(D6,"ДДД"))</f>
        <v/>
      </c>
      <c r="F6" s="7" t="e">
        <f>IFERROR(INDEX(#REF!,Конец_диеты-Начало_диеты-J6,7),NA())</f>
        <v>#N/A</v>
      </c>
      <c r="G6" s="7" t="e">
        <f>IFERROR(INDEX(#REF!,Конец_диеты-Начало_диеты-J6,6),NA())</f>
        <v>#N/A</v>
      </c>
      <c r="H6" s="7" t="e">
        <f>IFERROR(INDEX(#REF!,Конец_диеты-Начало_диеты-J6,5),NA())</f>
        <v>#N/A</v>
      </c>
      <c r="I6" s="7" t="e">
        <f>IFERROR(INDEX(#REF!,Конец_диеты-Начало_диеты-J6,4),NA())</f>
        <v>#N/A</v>
      </c>
      <c r="J6" s="7">
        <v>0</v>
      </c>
    </row>
    <row r="7" spans="2:10" x14ac:dyDescent="0.25">
      <c r="B7" s="3"/>
      <c r="C7" s="3"/>
      <c r="D7" s="6" t="str">
        <f>IFERROR(INDEX(#REF!,Конец_диеты-Начало_диеты-J7,1),"")</f>
        <v/>
      </c>
      <c r="E7" s="7" t="str">
        <f t="shared" si="0"/>
        <v/>
      </c>
      <c r="F7" s="7" t="e">
        <f>IFERROR(INDEX(#REF!,Конец_диеты-Начало_диеты-J7,7),NA())</f>
        <v>#N/A</v>
      </c>
      <c r="G7" s="7" t="e">
        <f>IFERROR(INDEX(#REF!,Конец_диеты-Начало_диеты-J7,6),NA())</f>
        <v>#N/A</v>
      </c>
      <c r="H7" s="7" t="e">
        <f>IFERROR(INDEX(#REF!,Конец_диеты-Начало_диеты-J7,5),NA())</f>
        <v>#N/A</v>
      </c>
      <c r="I7" s="7" t="e">
        <f>IFERROR(INDEX(#REF!,Конец_диеты-Начало_диеты-J7,4),NA())</f>
        <v>#N/A</v>
      </c>
      <c r="J7" s="7">
        <v>1</v>
      </c>
    </row>
    <row r="8" spans="2:10" x14ac:dyDescent="0.25">
      <c r="B8" s="3"/>
      <c r="C8" s="3"/>
      <c r="D8" s="6" t="str">
        <f>IFERROR(INDEX(#REF!,Конец_диеты-Начало_диеты-J8,1),"")</f>
        <v/>
      </c>
      <c r="E8" s="7" t="str">
        <f t="shared" si="0"/>
        <v/>
      </c>
      <c r="F8" s="7" t="e">
        <f>IFERROR(INDEX(#REF!,Конец_диеты-Начало_диеты-J8,7),NA())</f>
        <v>#N/A</v>
      </c>
      <c r="G8" s="7" t="e">
        <f>IFERROR(INDEX(#REF!,Конец_диеты-Начало_диеты-J8,6),NA())</f>
        <v>#N/A</v>
      </c>
      <c r="H8" s="7" t="e">
        <f>IFERROR(INDEX(#REF!,Конец_диеты-Начало_диеты-J8,5),NA())</f>
        <v>#N/A</v>
      </c>
      <c r="I8" s="7" t="e">
        <f>IFERROR(INDEX(#REF!,Конец_диеты-Начало_диеты-J8,4),NA())</f>
        <v>#N/A</v>
      </c>
      <c r="J8" s="7">
        <v>2</v>
      </c>
    </row>
    <row r="9" spans="2:10" x14ac:dyDescent="0.25">
      <c r="B9" s="3"/>
      <c r="C9" s="3"/>
      <c r="D9" s="6" t="str">
        <f>IFERROR(INDEX(#REF!,Конец_диеты-Начало_диеты-J9,1),"")</f>
        <v/>
      </c>
      <c r="E9" s="7" t="str">
        <f t="shared" si="0"/>
        <v/>
      </c>
      <c r="F9" s="7" t="e">
        <f>IFERROR(INDEX(#REF!,Конец_диеты-Начало_диеты-J9,7),NA())</f>
        <v>#N/A</v>
      </c>
      <c r="G9" s="7" t="e">
        <f>IFERROR(INDEX(#REF!,Конец_диеты-Начало_диеты-J9,6),NA())</f>
        <v>#N/A</v>
      </c>
      <c r="H9" s="7" t="e">
        <f>IFERROR(INDEX(#REF!,Конец_диеты-Начало_диеты-J9,5),NA())</f>
        <v>#N/A</v>
      </c>
      <c r="I9" s="7" t="e">
        <f>IFERROR(INDEX(#REF!,Конец_диеты-Начало_диеты-J9,4),NA())</f>
        <v>#N/A</v>
      </c>
      <c r="J9" s="7">
        <v>3</v>
      </c>
    </row>
    <row r="10" spans="2:10" x14ac:dyDescent="0.25">
      <c r="B10" s="3"/>
      <c r="C10" s="3"/>
      <c r="D10" s="6" t="str">
        <f>IFERROR(INDEX(#REF!,Конец_диеты-Начало_диеты-J10,1),"")</f>
        <v/>
      </c>
      <c r="E10" s="7" t="str">
        <f t="shared" si="0"/>
        <v/>
      </c>
      <c r="F10" s="7" t="e">
        <f>IFERROR(INDEX(#REF!,Конец_диеты-Начало_диеты-J10,7),NA())</f>
        <v>#N/A</v>
      </c>
      <c r="G10" s="7" t="e">
        <f>IFERROR(INDEX(#REF!,Конец_диеты-Начало_диеты-J10,6),NA())</f>
        <v>#N/A</v>
      </c>
      <c r="H10" s="7" t="e">
        <f>IFERROR(INDEX(#REF!,Конец_диеты-Начало_диеты-J10,5),NA())</f>
        <v>#N/A</v>
      </c>
      <c r="I10" s="7" t="e">
        <f>IFERROR(INDEX(#REF!,Конец_диеты-Начало_диеты-J10,4),NA())</f>
        <v>#N/A</v>
      </c>
      <c r="J10" s="7">
        <v>4</v>
      </c>
    </row>
    <row r="11" spans="2:10" x14ac:dyDescent="0.25">
      <c r="B11" s="3"/>
      <c r="C11" s="3"/>
      <c r="D11" s="6" t="str">
        <f>IFERROR(INDEX(#REF!,Конец_диеты-Начало_диеты-J11,1),"")</f>
        <v/>
      </c>
      <c r="E11" s="7" t="str">
        <f t="shared" si="0"/>
        <v/>
      </c>
      <c r="F11" s="7" t="e">
        <f>IFERROR(INDEX(#REF!,Конец_диеты-Начало_диеты-J11,7),NA())</f>
        <v>#N/A</v>
      </c>
      <c r="G11" s="7" t="e">
        <f>IFERROR(INDEX(#REF!,Конец_диеты-Начало_диеты-J11,6),NA())</f>
        <v>#N/A</v>
      </c>
      <c r="H11" s="7" t="e">
        <f>IFERROR(INDEX(#REF!,Конец_диеты-Начало_диеты-J11,5),NA())</f>
        <v>#N/A</v>
      </c>
      <c r="I11" s="7" t="e">
        <f>IFERROR(INDEX(#REF!,Конец_диеты-Начало_диеты-J11,4),NA())</f>
        <v>#N/A</v>
      </c>
      <c r="J11" s="7">
        <v>5</v>
      </c>
    </row>
    <row r="12" spans="2:10" x14ac:dyDescent="0.25">
      <c r="B12" s="3"/>
      <c r="C12" s="3"/>
      <c r="D12" s="6" t="str">
        <f>IFERROR(INDEX(#REF!,Конец_диеты-Начало_диеты-J12,1),"")</f>
        <v/>
      </c>
      <c r="E12" s="7" t="str">
        <f t="shared" si="0"/>
        <v/>
      </c>
      <c r="F12" s="7" t="e">
        <f>IFERROR(INDEX(#REF!,Конец_диеты-Начало_диеты-J12,7),NA())</f>
        <v>#N/A</v>
      </c>
      <c r="G12" s="7" t="e">
        <f>IFERROR(INDEX(#REF!,Конец_диеты-Начало_диеты-J12,6),NA())</f>
        <v>#N/A</v>
      </c>
      <c r="H12" s="7" t="e">
        <f>IFERROR(INDEX(#REF!,Конец_диеты-Начало_диеты-J12,5),NA())</f>
        <v>#N/A</v>
      </c>
      <c r="I12" s="7" t="e">
        <f>IFERROR(INDEX(#REF!,Конец_диеты-Начало_диеты-J12,4),NA())</f>
        <v>#N/A</v>
      </c>
      <c r="J12" s="7">
        <v>6</v>
      </c>
    </row>
    <row r="13" spans="2:10" x14ac:dyDescent="0.25">
      <c r="B13" s="3"/>
      <c r="C13" s="3"/>
      <c r="D13" s="6" t="str">
        <f>IFERROR(INDEX(#REF!,Конец_диеты-Начало_диеты-J13,1),"")</f>
        <v/>
      </c>
      <c r="E13" s="7" t="str">
        <f t="shared" si="0"/>
        <v/>
      </c>
      <c r="F13" s="7" t="e">
        <f>IFERROR(INDEX(#REF!,Конец_диеты-Начало_диеты-J13,7),NA())</f>
        <v>#N/A</v>
      </c>
      <c r="G13" s="7" t="e">
        <f>IFERROR(INDEX(#REF!,Конец_диеты-Начало_диеты-J13,6),NA())</f>
        <v>#N/A</v>
      </c>
      <c r="H13" s="7" t="e">
        <f>IFERROR(INDEX(#REF!,Конец_диеты-Начало_диеты-J13,5),NA())</f>
        <v>#N/A</v>
      </c>
      <c r="I13" s="7" t="e">
        <f>IFERROR(INDEX(#REF!,Конец_диеты-Начало_диеты-J13,4),NA())</f>
        <v>#N/A</v>
      </c>
      <c r="J13" s="7">
        <v>7</v>
      </c>
    </row>
    <row r="14" spans="2:10" x14ac:dyDescent="0.25">
      <c r="B14" s="3"/>
      <c r="C14" s="3"/>
      <c r="D14" s="6" t="str">
        <f>IFERROR(INDEX(#REF!,Конец_диеты-Начало_диеты-J14,1),"")</f>
        <v/>
      </c>
      <c r="E14" s="7" t="str">
        <f t="shared" si="0"/>
        <v/>
      </c>
      <c r="F14" s="7" t="e">
        <f>IFERROR(INDEX(#REF!,Конец_диеты-Начало_диеты-J14,7),NA())</f>
        <v>#N/A</v>
      </c>
      <c r="G14" s="7" t="e">
        <f>IFERROR(INDEX(#REF!,Конец_диеты-Начало_диеты-J14,6),NA())</f>
        <v>#N/A</v>
      </c>
      <c r="H14" s="7" t="e">
        <f>IFERROR(INDEX(#REF!,Конец_диеты-Начало_диеты-J14,5),NA())</f>
        <v>#N/A</v>
      </c>
      <c r="I14" s="7" t="e">
        <f>IFERROR(INDEX(#REF!,Конец_диеты-Начало_диеты-J14,4),NA())</f>
        <v>#N/A</v>
      </c>
      <c r="J14" s="7">
        <v>8</v>
      </c>
    </row>
    <row r="15" spans="2:10" x14ac:dyDescent="0.25">
      <c r="B15" s="3"/>
      <c r="C15" s="3"/>
      <c r="D15" s="6" t="str">
        <f>IFERROR(INDEX(#REF!,Конец_диеты-Начало_диеты-J15,1),"")</f>
        <v/>
      </c>
      <c r="E15" s="7" t="str">
        <f t="shared" si="0"/>
        <v/>
      </c>
      <c r="F15" s="7" t="e">
        <f>IFERROR(INDEX(#REF!,Конец_диеты-Начало_диеты-J15,7),NA())</f>
        <v>#N/A</v>
      </c>
      <c r="G15" s="7" t="e">
        <f>IFERROR(INDEX(#REF!,Конец_диеты-Начало_диеты-J15,6),NA())</f>
        <v>#N/A</v>
      </c>
      <c r="H15" s="7" t="e">
        <f>IFERROR(INDEX(#REF!,Конец_диеты-Начало_диеты-J15,5),NA())</f>
        <v>#N/A</v>
      </c>
      <c r="I15" s="7" t="e">
        <f>IFERROR(INDEX(#REF!,Конец_диеты-Начало_диеты-J15,4),NA())</f>
        <v>#N/A</v>
      </c>
      <c r="J15" s="7">
        <v>9</v>
      </c>
    </row>
    <row r="16" spans="2:10" x14ac:dyDescent="0.25">
      <c r="B16" s="3"/>
      <c r="C16" s="3"/>
      <c r="D16" s="6" t="str">
        <f>IFERROR(INDEX(#REF!,Конец_диеты-Начало_диеты-J16,1),"")</f>
        <v/>
      </c>
      <c r="E16" s="7" t="str">
        <f t="shared" si="0"/>
        <v/>
      </c>
      <c r="F16" s="7" t="e">
        <f>IFERROR(INDEX(#REF!,Конец_диеты-Начало_диеты-J16,7),NA())</f>
        <v>#N/A</v>
      </c>
      <c r="G16" s="7" t="e">
        <f>IFERROR(INDEX(#REF!,Конец_диеты-Начало_диеты-J16,6),NA())</f>
        <v>#N/A</v>
      </c>
      <c r="H16" s="7" t="e">
        <f>IFERROR(INDEX(#REF!,Конец_диеты-Начало_диеты-J16,5),NA())</f>
        <v>#N/A</v>
      </c>
      <c r="I16" s="7" t="e">
        <f>IFERROR(INDEX(#REF!,Конец_диеты-Начало_диеты-J16,4),NA())</f>
        <v>#N/A</v>
      </c>
      <c r="J16" s="7">
        <v>10</v>
      </c>
    </row>
    <row r="17" spans="2:10" x14ac:dyDescent="0.25">
      <c r="B17" s="3"/>
      <c r="C17" s="3"/>
      <c r="D17" s="6" t="str">
        <f>IFERROR(INDEX(#REF!,Конец_диеты-Начало_диеты-J17,1),"")</f>
        <v/>
      </c>
      <c r="E17" s="7" t="str">
        <f t="shared" si="0"/>
        <v/>
      </c>
      <c r="F17" s="7" t="e">
        <f>IFERROR(INDEX(#REF!,Конец_диеты-Начало_диеты-J17,7),NA())</f>
        <v>#N/A</v>
      </c>
      <c r="G17" s="7" t="e">
        <f>IFERROR(INDEX(#REF!,Конец_диеты-Начало_диеты-J17,6),NA())</f>
        <v>#N/A</v>
      </c>
      <c r="H17" s="7" t="e">
        <f>IFERROR(INDEX(#REF!,Конец_диеты-Начало_диеты-J17,5),NA())</f>
        <v>#N/A</v>
      </c>
      <c r="I17" s="7" t="e">
        <f>IFERROR(INDEX(#REF!,Конец_диеты-Начало_диеты-J17,4),NA())</f>
        <v>#N/A</v>
      </c>
      <c r="J17" s="7">
        <v>11</v>
      </c>
    </row>
    <row r="18" spans="2:10" x14ac:dyDescent="0.25">
      <c r="B18" s="3"/>
      <c r="C18" s="3"/>
      <c r="D18" s="6" t="str">
        <f>IFERROR(INDEX(#REF!,Конец_диеты-Начало_диеты-J18,1),"")</f>
        <v/>
      </c>
      <c r="E18" s="7" t="str">
        <f t="shared" si="0"/>
        <v/>
      </c>
      <c r="F18" s="7" t="e">
        <f>IFERROR(INDEX(#REF!,Конец_диеты-Начало_диеты-J18,7),NA())</f>
        <v>#N/A</v>
      </c>
      <c r="G18" s="7" t="e">
        <f>IFERROR(INDEX(#REF!,Конец_диеты-Начало_диеты-J18,6),NA())</f>
        <v>#N/A</v>
      </c>
      <c r="H18" s="7" t="e">
        <f>IFERROR(INDEX(#REF!,Конец_диеты-Начало_диеты-J18,5),NA())</f>
        <v>#N/A</v>
      </c>
      <c r="I18" s="7" t="e">
        <f>IFERROR(INDEX(#REF!,Конец_диеты-Начало_диеты-J18,4),NA())</f>
        <v>#N/A</v>
      </c>
      <c r="J18" s="7">
        <v>12</v>
      </c>
    </row>
    <row r="20" spans="2:10" ht="36.6" x14ac:dyDescent="0.85">
      <c r="B20" s="30" t="s">
        <v>11</v>
      </c>
      <c r="C20" s="30"/>
      <c r="D20" s="30"/>
      <c r="E20" s="30"/>
      <c r="F20" s="30"/>
      <c r="G20" s="30"/>
      <c r="H20" s="30"/>
      <c r="I20" s="30"/>
      <c r="J20" s="30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25</v>
      </c>
      <c r="D23" s="8">
        <f>IFERROR(INDEX(табл_Упражнения[],Конец_упражнений-Начало_упражнений-H23,1),"")</f>
        <v>934</v>
      </c>
      <c r="E23" s="7" t="str">
        <f>UPPER(TEXT(D23,"ДДД"))</f>
        <v>ВТ</v>
      </c>
      <c r="F23" s="7" t="str">
        <f>IFERROR(INDEX(табл_Упражнения[],Конец_упражнений-Начало_упражнений-H23,2),NA())</f>
        <v>Петухова</v>
      </c>
      <c r="G23" s="7" t="str">
        <f>IFERROR(INDEX(табл_Упражнения[],Конец_упражнений-Начало_упражнений-H23,3),NA())</f>
        <v>Елена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66</v>
      </c>
      <c r="E24" s="7" t="str">
        <f t="shared" ref="E24:E36" si="1">UPPER(TEXT(D24,"ДДД"))</f>
        <v>ВТ</v>
      </c>
      <c r="F24" s="7" t="str">
        <f>IFERROR(INDEX(табл_Упражнения[],Конец_упражнений-Начало_упражнений-H24,2),NA())</f>
        <v>Голосной</v>
      </c>
      <c r="G24" s="7" t="str">
        <f>IFERROR(INDEX(табл_Упражнения[],Конец_упражнений-Начало_упражнений-H24,3),NA())</f>
        <v>Александр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604</v>
      </c>
      <c r="E25" s="7" t="str">
        <f t="shared" si="1"/>
        <v>ПН</v>
      </c>
      <c r="F25" s="7" t="str">
        <f>IFERROR(INDEX(табл_Упражнения[],Конец_упражнений-Начало_упражнений-H25,2),NA())</f>
        <v>Кожухов</v>
      </c>
      <c r="G25" s="7" t="str">
        <f>IFERROR(INDEX(табл_Упражнения[],Конец_упражнений-Начало_упражнений-H25,3),NA())</f>
        <v>Антон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1175</v>
      </c>
      <c r="E26" s="7" t="str">
        <f t="shared" si="1"/>
        <v>ПТ</v>
      </c>
      <c r="F26" s="7" t="str">
        <f>IFERROR(INDEX(табл_Упражнения[],Конец_упражнений-Начало_упражнений-H26,2),NA())</f>
        <v>Корнилов</v>
      </c>
      <c r="G26" s="7" t="str">
        <f>IFERROR(INDEX(табл_Упражнения[],Конец_упражнений-Начало_упражнений-H26,3),NA())</f>
        <v>Владимир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683</v>
      </c>
      <c r="E27" s="7" t="str">
        <f t="shared" si="1"/>
        <v>СР</v>
      </c>
      <c r="F27" s="7" t="str">
        <f>IFERROR(INDEX(табл_Упражнения[],Конец_упражнений-Начало_упражнений-H27,2),NA())</f>
        <v>Вицукаев</v>
      </c>
      <c r="G27" s="7" t="str">
        <f>IFERROR(INDEX(табл_Упражнения[],Конец_упражнений-Начало_упражнений-H27,3),NA())</f>
        <v>Станислав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264</v>
      </c>
      <c r="E28" s="7" t="str">
        <f t="shared" si="1"/>
        <v>ЧТ</v>
      </c>
      <c r="F28" s="7" t="str">
        <f>IFERROR(INDEX(табл_Упражнения[],Конец_упражнений-Начало_упражнений-H28,2),NA())</f>
        <v>Пичикин</v>
      </c>
      <c r="G28" s="7" t="str">
        <f>IFERROR(INDEX(табл_Упражнения[],Конец_упражнений-Начало_упражнений-H28,3),NA())</f>
        <v>Игорь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264</v>
      </c>
      <c r="E29" s="7" t="str">
        <f t="shared" si="1"/>
        <v>ЧТ</v>
      </c>
      <c r="F29" s="7" t="str">
        <f>IFERROR(INDEX(табл_Упражнения[],Конец_упражнений-Начало_упражнений-H29,2),NA())</f>
        <v>Пичикин</v>
      </c>
      <c r="G29" s="7" t="str">
        <f>IFERROR(INDEX(табл_Упражнения[],Конец_упражнений-Начало_упражнений-H29,3),NA())</f>
        <v>Игорь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1278</v>
      </c>
      <c r="E30" s="7" t="str">
        <f t="shared" si="1"/>
        <v>СР</v>
      </c>
      <c r="F30" s="7" t="str">
        <f>IFERROR(INDEX(табл_Упражнения[],Конец_упражнений-Начало_упражнений-H30,2),NA())</f>
        <v>Трохин</v>
      </c>
      <c r="G30" s="7" t="str">
        <f>IFERROR(INDEX(табл_Упражнения[],Конец_упражнений-Начало_упражнений-H30,3),NA())</f>
        <v>Михаил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1277</v>
      </c>
      <c r="E31" s="7" t="str">
        <f t="shared" si="1"/>
        <v>ВТ</v>
      </c>
      <c r="F31" s="7" t="str">
        <f>IFERROR(INDEX(табл_Упражнения[],Конец_упражнений-Начало_упражнений-H31,2),NA())</f>
        <v>Быстрова</v>
      </c>
      <c r="G31" s="7" t="str">
        <f>IFERROR(INDEX(табл_Упражнения[],Конец_упражнений-Начало_упражнений-H31,3),NA())</f>
        <v>Надежда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1010</v>
      </c>
      <c r="E32" s="7" t="str">
        <f t="shared" si="1"/>
        <v>ПН</v>
      </c>
      <c r="F32" s="7" t="str">
        <f>IFERROR(INDEX(табл_Упражнения[],Конец_упражнений-Начало_упражнений-H32,2),NA())</f>
        <v>Хамидуллин</v>
      </c>
      <c r="G32" s="7" t="str">
        <f>IFERROR(INDEX(табл_Упражнения[],Конец_упражнений-Начало_упражнений-H32,3),NA())</f>
        <v>Геннадий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885</v>
      </c>
      <c r="E33" s="7" t="str">
        <f t="shared" si="1"/>
        <v>ВТ</v>
      </c>
      <c r="F33" s="7" t="str">
        <f>IFERROR(INDEX(табл_Упражнения[],Конец_упражнений-Начало_упражнений-H33,2),NA())</f>
        <v>Борисова</v>
      </c>
      <c r="G33" s="7" t="str">
        <f>IFERROR(INDEX(табл_Упражнения[],Конец_упражнений-Начало_упражнений-H33,3),NA())</f>
        <v>Валерия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682</v>
      </c>
      <c r="E34" s="7" t="str">
        <f t="shared" si="1"/>
        <v>ВТ</v>
      </c>
      <c r="F34" s="7" t="str">
        <f>IFERROR(INDEX(табл_Упражнения[],Конец_упражнений-Начало_упражнений-H34,2),NA())</f>
        <v>Ванюнькин</v>
      </c>
      <c r="G34" s="7" t="str">
        <f>IFERROR(INDEX(табл_Упражнения[],Конец_упражнений-Начало_упражнений-H34,3),NA())</f>
        <v>Валерий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1820</v>
      </c>
      <c r="E35" s="7" t="str">
        <f t="shared" si="1"/>
        <v>СБ</v>
      </c>
      <c r="F35" s="7" t="str">
        <f>IFERROR(INDEX(табл_Упражнения[],Конец_упражнений-Начало_упражнений-H35,2),NA())</f>
        <v>Кравцов</v>
      </c>
      <c r="G35" s="7" t="str">
        <f>IFERROR(INDEX(табл_Упражнения[],Конец_упражнений-Начало_упражнений-H35,3),NA())</f>
        <v>Андрей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901</v>
      </c>
      <c r="E36" s="7" t="str">
        <f t="shared" si="1"/>
        <v>ЧТ</v>
      </c>
      <c r="F36" s="7" t="str">
        <f>IFERROR(INDEX(табл_Упражнения[],Конец_упражнений-Начало_упражнений-H36,2),NA())</f>
        <v>Клюев</v>
      </c>
      <c r="G36" s="7" t="str">
        <f>IFERROR(INDEX(табл_Упражнения[],Конец_упражнений-Начало_упражнений-H36,3),NA())</f>
        <v>Сергей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ИТОГИ</vt:lpstr>
      <vt:lpstr>РЕЗУЛЬТАТ</vt:lpstr>
      <vt:lpstr>Расчеты графика</vt:lpstr>
      <vt:lpstr>Дата_начала</vt:lpstr>
      <vt:lpstr>Дата_окончания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2014-04-16T16:18:16Z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