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ргаритаВласов1151а\Box Sync\Обеспечение офиса\Сайт\Документы для размещения\Проверки\Внеплановые\"/>
    </mc:Choice>
  </mc:AlternateContent>
  <bookViews>
    <workbookView xWindow="0" yWindow="0" windowWidth="19728" windowHeight="13932"/>
  </bookViews>
  <sheets>
    <sheet name="ИТОГИ" sheetId="1" r:id="rId1"/>
    <sheet name="РЕЗУЛЬТАТ" sheetId="3" r:id="rId2"/>
    <sheet name="Расчеты графика" sheetId="4" state="hidden" r:id="rId3"/>
  </sheets>
  <definedNames>
    <definedName name="Дата_начала" localSheetId="1">РЕЗУЛЬТАТ!#REF!</definedName>
    <definedName name="Дата_начала">ИТОГИ!$A$1</definedName>
    <definedName name="Дата_окончания" localSheetId="1">РЕЗУЛЬТАТ!#REF!</definedName>
    <definedName name="Дата_окончания">ИТОГИ!$A$6</definedName>
    <definedName name="_xlnm.Print_Titles" localSheetId="1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РЕЗУЛЬТАТ!#REF!</definedName>
    <definedName name="Целевой_вес">ИТОГИ!#REF!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3" i="4" s="1"/>
  <c r="C4" i="4"/>
  <c r="C5" i="4" s="1"/>
  <c r="G18" i="4" s="1"/>
  <c r="B3" i="3"/>
  <c r="G36" i="4" l="1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F36" i="4"/>
  <c r="F35" i="4"/>
  <c r="F34" i="4"/>
  <c r="F33" i="4"/>
  <c r="F31" i="4"/>
  <c r="F30" i="4"/>
  <c r="F29" i="4"/>
  <c r="F28" i="4"/>
  <c r="F26" i="4"/>
  <c r="F25" i="4"/>
  <c r="F23" i="4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F27" i="4"/>
  <c r="F24" i="4"/>
  <c r="F32" i="4"/>
  <c r="G5" i="4"/>
  <c r="I6" i="4"/>
  <c r="G7" i="4"/>
  <c r="I8" i="4"/>
  <c r="G9" i="4"/>
  <c r="I10" i="4"/>
  <c r="G11" i="4"/>
  <c r="I12" i="4"/>
  <c r="G13" i="4"/>
  <c r="I14" i="4"/>
  <c r="G15" i="4"/>
  <c r="I16" i="4"/>
  <c r="G17" i="4"/>
  <c r="I18" i="4"/>
  <c r="F5" i="4"/>
  <c r="H6" i="4"/>
  <c r="D8" i="4"/>
  <c r="E8" i="4" s="1"/>
  <c r="F9" i="4"/>
  <c r="D10" i="4"/>
  <c r="E10" i="4" s="1"/>
  <c r="H10" i="4"/>
  <c r="D12" i="4"/>
  <c r="E12" i="4" s="1"/>
  <c r="F13" i="4"/>
  <c r="H14" i="4"/>
  <c r="D16" i="4"/>
  <c r="E16" i="4" s="1"/>
  <c r="F17" i="4"/>
  <c r="H18" i="4"/>
  <c r="D5" i="4"/>
  <c r="E5" i="4" s="1"/>
  <c r="H5" i="4"/>
  <c r="D7" i="4"/>
  <c r="E7" i="4" s="1"/>
  <c r="F8" i="4"/>
  <c r="D9" i="4"/>
  <c r="E9" i="4" s="1"/>
  <c r="F10" i="4"/>
  <c r="H11" i="4"/>
  <c r="F12" i="4"/>
  <c r="D13" i="4"/>
  <c r="E13" i="4" s="1"/>
  <c r="H13" i="4"/>
  <c r="F14" i="4"/>
  <c r="D15" i="4"/>
  <c r="E15" i="4" s="1"/>
  <c r="H15" i="4"/>
  <c r="F16" i="4"/>
  <c r="D17" i="4"/>
  <c r="E17" i="4" s="1"/>
  <c r="H17" i="4"/>
  <c r="F18" i="4"/>
  <c r="D6" i="4"/>
  <c r="E6" i="4" s="1"/>
  <c r="F7" i="4"/>
  <c r="H8" i="4"/>
  <c r="F11" i="4"/>
  <c r="H12" i="4"/>
  <c r="D14" i="4"/>
  <c r="E14" i="4" s="1"/>
  <c r="F15" i="4"/>
  <c r="H16" i="4"/>
  <c r="D18" i="4"/>
  <c r="E18" i="4" s="1"/>
  <c r="F6" i="4"/>
  <c r="H7" i="4"/>
  <c r="H9" i="4"/>
  <c r="D11" i="4"/>
  <c r="E11" i="4" s="1"/>
  <c r="I5" i="4"/>
  <c r="G6" i="4"/>
  <c r="I7" i="4"/>
  <c r="G8" i="4"/>
  <c r="I9" i="4"/>
  <c r="G10" i="4"/>
  <c r="I11" i="4"/>
  <c r="G12" i="4"/>
  <c r="I13" i="4"/>
  <c r="G14" i="4"/>
  <c r="I15" i="4"/>
  <c r="G16" i="4"/>
  <c r="I17" i="4"/>
</calcChain>
</file>

<file path=xl/sharedStrings.xml><?xml version="1.0" encoding="utf-8"?>
<sst xmlns="http://schemas.openxmlformats.org/spreadsheetml/2006/main" count="87" uniqueCount="57">
  <si>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</si>
  <si>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</si>
  <si>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</si>
  <si>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</si>
  <si>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</si>
  <si>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</si>
  <si>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</si>
  <si>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</si>
  <si>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</si>
  <si>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</si>
  <si>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</si>
  <si>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</si>
  <si>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</si>
  <si>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ДАТА НАЧАЛА ПЕРИОДА</t>
  </si>
  <si>
    <t>ДАТА ОКОНЧАНИЯ ПЕРИОДА</t>
  </si>
  <si>
    <t>ВСЕГО ПРОВЕРЕНО</t>
  </si>
  <si>
    <t>НОМЕР В РЕЕСТРЕ</t>
  </si>
  <si>
    <t>РЕЗУЛЬТАТ</t>
  </si>
  <si>
    <t>АНАЛИЗ РЕЗУЛЬТАТОВ</t>
  </si>
  <si>
    <t>Внеплановые проверки</t>
  </si>
  <si>
    <t>Результат проведения внеплановых проверок</t>
  </si>
  <si>
    <t>2007-2008 год</t>
  </si>
  <si>
    <t>Корнилов А. Н.</t>
  </si>
  <si>
    <t>Жалоба</t>
  </si>
  <si>
    <t>Акционер ОАО "Изобильныйхлебопродукт" в лице Долина А.А.</t>
  </si>
  <si>
    <t>Соблюдение оценщиком стандартов и правил оценочной деятельности </t>
  </si>
  <si>
    <t>Направлено в Дисциплинарный комитет</t>
  </si>
  <si>
    <t>Предписание о недопустимости выявленных нарушений</t>
  </si>
  <si>
    <t>Протокол №1от 07.09.2007 г. расширенного заседания Департамента контроля и Дисциплинарного комитета</t>
  </si>
  <si>
    <t>Нарышкин М. И.</t>
  </si>
  <si>
    <t>Представитель ООО "РосДорСтрой", в лице Ксенофонтова С.В.</t>
  </si>
  <si>
    <t>Предупреждение</t>
  </si>
  <si>
    <t>Протокол №4 от 24.10.2008 г. расширенного заседания Департамента контроля и Дисциплинарного комитета</t>
  </si>
  <si>
    <t>Бузунов И. В.</t>
  </si>
  <si>
    <t>Федеральное агентство по управлению Федеральным имуществом, в лице заместителя начальника управления - начальника отдела оценки Управления учета имущества, анализа, оценки и контроля г-на Каминского А. В.</t>
  </si>
  <si>
    <t>Протокол №3 от 03.07.2008 г. расширенного заседания Департамента контроля и Дисциплинарного комитета</t>
  </si>
  <si>
    <t>Слуцкий Д. Е. и Мулина М. Ю.</t>
  </si>
  <si>
    <t>858              837</t>
  </si>
  <si>
    <t>ООО "Воронцово" в лице генерального директора Самаркина Ю. А.</t>
  </si>
  <si>
    <t>Протокол №3-А/1 от 15.08.2008 г. расширенного заседания Департамента контроля и Дисциплинарного комитета</t>
  </si>
  <si>
    <t>Борисова В. В. И Аленина Л. П.</t>
  </si>
  <si>
    <t>885                   884</t>
  </si>
  <si>
    <t>Физическое лицо -  Могилевич А. В.</t>
  </si>
  <si>
    <t>Протокол № 6/2 от 17.12.2008 г. расширенного заседания Департамента контроля и Дисциплинарного комитета</t>
  </si>
  <si>
    <t>Сазонкин А. Е.</t>
  </si>
  <si>
    <t>Физическое лицо -      Кочнев Д. О.</t>
  </si>
  <si>
    <t>Протокол №1/1/1 от 12.12.2008 г. расширенного заседания Департамента контроля и Дисциплинарного комитета</t>
  </si>
  <si>
    <t>Галахов И В.</t>
  </si>
  <si>
    <t>ФАУГИ в лице начальника Управления организации оценки федерального имущества и аудита г-на Целуева А. В.</t>
  </si>
  <si>
    <t>Протокол №5/1 от 12.12.2008 г. расширенного заседания Департамента контроля и Дисциплинарного комитета</t>
  </si>
  <si>
    <t>Ф.И.О.</t>
  </si>
  <si>
    <t>ОСНОВАНИЕ ПРОВЕРКИ</t>
  </si>
  <si>
    <t>ЗАЯВИТЕЛЬ</t>
  </si>
  <si>
    <t>ПРЕДМЕТ ПРОВЕРКИ</t>
  </si>
  <si>
    <t>ДИСЦИПЛИНАРНОЕ ВЗЫСКАНИЕ</t>
  </si>
  <si>
    <t>ОСНОВАНИЕ И ДАТА</t>
  </si>
  <si>
    <t>НАПРАВЛЕНО В ДИСЦИПЛИНАРНЫЙ КОМИТЕТ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</si>
</sst>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4"/>
        </stop>
        <stop position="1">
          <color theme="4" tint="-0.25098422193060094"/>
        </stop>
      </gradientFill>
    </fill>
    <fill>
      <gradientFill>
        <stop position="0">
          <color theme="5"/>
        </stop>
        <stop position="1">
          <color theme="5" tint="-0.25098422193060094"/>
        </stop>
      </gradient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  <xf numFmtId="0" fontId="11" fillId="0" borderId="0"/>
  </cellStyleXfs>
  <cellXfs count="32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1" fillId="0" borderId="0" xfId="0" applyFont="1">
      <alignment vertic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4" fillId="2" borderId="0" xfId="3" applyAlignment="1">
      <alignment horizontal="left" vertical="center" indent="1"/>
    </xf>
    <xf numFmtId="14" fontId="5" fillId="3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0" borderId="1" xfId="1" applyFill="1"/>
    <xf numFmtId="0" fontId="1" fillId="4" borderId="0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  <cellStyle name="Обычный 2" xfId="4"/>
  </cellStyles>
  <dxfs count="15"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" formatCode="0"/>
      <alignment horizontal="left" vertical="center" textRotation="0" wrapText="1" indent="0" justifyLastLine="0" shrinkToFit="0" readingOrder="0"/>
    </dxf>
    <dxf>
      <numFmt numFmtId="165" formatCode="m/d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f>РЕЗУЛЬТАТ!$J$1:$J$2</c:f>
              <c:strCache>
                <c:ptCount val="2"/>
                <c:pt idx="0">
                  <c:v>Предписание о недопустимости выявленных нарушений</c:v>
                </c:pt>
                <c:pt idx="1">
                  <c:v>Предупреждение</c:v>
                </c:pt>
              </c:strCache>
            </c:strRef>
          </c:cat>
          <c:val>
            <c:numRef>
              <c:f>РЕЗУЛЬТАТ!$K$1:$K$2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48;&#1058;&#1054;&#1043;&#1048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4116705</xdr:colOff>
      <xdr:row>1</xdr:row>
      <xdr:rowOff>108585</xdr:rowOff>
    </xdr:from>
    <xdr:to>
      <xdr:col>8</xdr:col>
      <xdr:colOff>306705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табл_Упражнения" displayName="табл_Упражнения" ref="B5:I12" totalsRowShown="0" headerRowDxfId="9" dataDxfId="8">
  <autoFilter ref="B5:I12"/>
  <sortState ref="B6:H629">
    <sortCondition ref="D5:D629"/>
  </sortState>
  <tableColumns count="8">
    <tableColumn id="1" name="НОМЕР В РЕЕСТРЕ" dataDxfId="7"/>
    <tableColumn id="2" name="Ф.И.О." dataDxfId="6"/>
    <tableColumn id="3" name="ОСНОВАНИЕ ПРОВЕРКИ" dataDxfId="5"/>
    <tableColumn id="4" name="ЗАЯВИТЕЛЬ" dataDxfId="4"/>
    <tableColumn id="5" name="ПРЕДМЕТ ПРОВЕРКИ" dataDxfId="3"/>
    <tableColumn id="6" name="РЕЗУЛЬТАТ" dataDxfId="2"/>
    <tableColumn id="7" name="ДИСЦИПЛИНАРНОЕ ВЗЫСКАНИЕ" dataDxfId="1"/>
    <tableColumn id="8" name="ОСНОВАНИЕ И ДАТА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K23"/>
  <sheetViews>
    <sheetView showGridLines="0" tabSelected="1" workbookViewId="0">
      <selection sqref="A1:A3"/>
    </sheetView>
  </sheetViews>
  <sheetFormatPr defaultRowHeight="13.8" x14ac:dyDescent="0.25"/>
  <cols>
    <col min="1" max="1" width="25.69921875" bestFit="1" customWidth="1"/>
    <col min="2" max="2" width="1.5" customWidth="1"/>
    <col min="3" max="3" width="16.3984375" customWidth="1"/>
    <col min="4" max="11" width="10.3984375" customWidth="1"/>
  </cols>
  <sheetData>
    <row r="1" spans="1:11" ht="9.75" customHeight="1" x14ac:dyDescent="0.25">
      <c r="A1" s="18">
        <v>39083</v>
      </c>
    </row>
    <row r="2" spans="1:11" ht="9.75" customHeight="1" x14ac:dyDescent="0.25">
      <c r="A2" s="19"/>
    </row>
    <row r="3" spans="1:11" ht="36.6" x14ac:dyDescent="0.85">
      <c r="A3" s="19"/>
      <c r="C3" s="1" t="s">
        <v>19</v>
      </c>
      <c r="D3" s="1"/>
      <c r="E3" s="1"/>
      <c r="F3" s="1"/>
      <c r="G3" s="1"/>
      <c r="H3" s="1"/>
      <c r="I3" s="1"/>
      <c r="J3" s="1"/>
      <c r="K3" s="1"/>
    </row>
    <row r="4" spans="1:11" ht="15" x14ac:dyDescent="0.25">
      <c r="A4" s="20" t="s">
        <v>13</v>
      </c>
      <c r="C4" s="2" t="s">
        <v>21</v>
      </c>
    </row>
    <row r="5" spans="1:11" x14ac:dyDescent="0.25">
      <c r="A5" s="21"/>
    </row>
    <row r="6" spans="1:11" ht="14.25" customHeight="1" x14ac:dyDescent="0.25">
      <c r="A6" s="25">
        <v>39813</v>
      </c>
    </row>
    <row r="7" spans="1:11" ht="14.25" customHeight="1" x14ac:dyDescent="0.25">
      <c r="A7" s="26"/>
    </row>
    <row r="8" spans="1:11" ht="14.25" customHeight="1" x14ac:dyDescent="0.25">
      <c r="A8" s="26"/>
      <c r="C8" s="24" t="s">
        <v>18</v>
      </c>
      <c r="D8" s="24"/>
      <c r="E8" s="24"/>
      <c r="F8" s="24"/>
      <c r="G8" s="24"/>
      <c r="H8" s="24"/>
      <c r="I8" s="24"/>
      <c r="J8" s="24"/>
      <c r="K8" s="24"/>
    </row>
    <row r="9" spans="1:11" ht="14.25" customHeight="1" x14ac:dyDescent="0.25">
      <c r="A9" s="26"/>
      <c r="C9" s="24"/>
      <c r="D9" s="24"/>
      <c r="E9" s="24"/>
      <c r="F9" s="24"/>
      <c r="G9" s="24"/>
      <c r="H9" s="24"/>
      <c r="I9" s="24"/>
      <c r="J9" s="24"/>
      <c r="K9" s="24"/>
    </row>
    <row r="10" spans="1:11" x14ac:dyDescent="0.25">
      <c r="A10" s="20" t="s">
        <v>14</v>
      </c>
    </row>
    <row r="11" spans="1:11" x14ac:dyDescent="0.25">
      <c r="A11" s="21"/>
    </row>
    <row r="12" spans="1:11" ht="14.25" customHeight="1" x14ac:dyDescent="0.25">
      <c r="A12" s="27">
        <v>7</v>
      </c>
    </row>
    <row r="13" spans="1:11" ht="14.25" customHeight="1" x14ac:dyDescent="0.25">
      <c r="A13" s="28"/>
    </row>
    <row r="14" spans="1:11" ht="14.25" customHeight="1" x14ac:dyDescent="0.25">
      <c r="A14" s="28"/>
    </row>
    <row r="15" spans="1:11" ht="14.25" customHeight="1" x14ac:dyDescent="0.25">
      <c r="A15" s="28"/>
    </row>
    <row r="16" spans="1:11" x14ac:dyDescent="0.25">
      <c r="A16" s="22" t="s">
        <v>15</v>
      </c>
    </row>
    <row r="17" spans="1:1" x14ac:dyDescent="0.25">
      <c r="A17" s="23"/>
    </row>
    <row r="18" spans="1:1" ht="14.25" customHeight="1" x14ac:dyDescent="0.25">
      <c r="A18" s="27">
        <v>7</v>
      </c>
    </row>
    <row r="19" spans="1:1" ht="14.25" customHeight="1" x14ac:dyDescent="0.25">
      <c r="A19" s="28"/>
    </row>
    <row r="20" spans="1:1" ht="14.25" customHeight="1" x14ac:dyDescent="0.25">
      <c r="A20" s="28"/>
    </row>
    <row r="21" spans="1:1" ht="14.25" customHeight="1" x14ac:dyDescent="0.25">
      <c r="A21" s="28"/>
    </row>
    <row r="22" spans="1:1" x14ac:dyDescent="0.25">
      <c r="A22" s="30" t="s">
        <v>56</v>
      </c>
    </row>
    <row r="23" spans="1:1" ht="34.200000000000003" customHeight="1" x14ac:dyDescent="0.25">
      <c r="A23" s="31"/>
    </row>
  </sheetData>
  <mergeCells count="9">
    <mergeCell ref="A1:A3"/>
    <mergeCell ref="A4:A5"/>
    <mergeCell ref="A22:A23"/>
    <mergeCell ref="C8:K9"/>
    <mergeCell ref="A6:A9"/>
    <mergeCell ref="A10:A11"/>
    <mergeCell ref="A16:A17"/>
    <mergeCell ref="A12:A15"/>
    <mergeCell ref="A18:A2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K33"/>
  <sheetViews>
    <sheetView showGridLines="0" topLeftCell="B1" workbookViewId="0">
      <selection activeCell="B6" sqref="B6:B12"/>
    </sheetView>
  </sheetViews>
  <sheetFormatPr defaultColWidth="9" defaultRowHeight="21" customHeight="1" x14ac:dyDescent="0.25"/>
  <cols>
    <col min="1" max="1" width="1.5" style="12" customWidth="1"/>
    <col min="2" max="2" width="10.69921875" style="12" customWidth="1"/>
    <col min="3" max="3" width="13.296875" style="12" customWidth="1"/>
    <col min="4" max="4" width="15.296875" style="12" customWidth="1"/>
    <col min="5" max="5" width="16.69921875" style="12" customWidth="1"/>
    <col min="6" max="6" width="24.5" style="12" customWidth="1"/>
    <col min="7" max="7" width="22.59765625" style="12" customWidth="1"/>
    <col min="8" max="8" width="27" style="12" customWidth="1"/>
    <col min="9" max="9" width="33.296875" style="12" customWidth="1"/>
    <col min="10" max="16384" width="9" style="12"/>
  </cols>
  <sheetData>
    <row r="1" spans="2:11" customFormat="1" ht="13.8" x14ac:dyDescent="0.25">
      <c r="J1" s="17" t="s">
        <v>27</v>
      </c>
      <c r="K1" s="17">
        <v>2</v>
      </c>
    </row>
    <row r="2" spans="2:11" customFormat="1" ht="36.6" x14ac:dyDescent="0.85">
      <c r="B2" s="11" t="s">
        <v>20</v>
      </c>
      <c r="C2" s="1"/>
      <c r="D2" s="1"/>
      <c r="E2" s="1"/>
      <c r="J2" s="17" t="s">
        <v>31</v>
      </c>
      <c r="K2" s="17">
        <v>5</v>
      </c>
    </row>
    <row r="3" spans="2:11" customFormat="1" ht="15" customHeight="1" x14ac:dyDescent="0.25">
      <c r="B3" t="str">
        <f>Подзаголовок</f>
        <v>2007-2008 год</v>
      </c>
      <c r="J3" s="17"/>
    </row>
    <row r="4" spans="2:11" customFormat="1" ht="15" customHeight="1" x14ac:dyDescent="0.25"/>
    <row r="5" spans="2:11" ht="26.4" x14ac:dyDescent="0.25">
      <c r="B5" s="14" t="s">
        <v>16</v>
      </c>
      <c r="C5" s="15" t="s">
        <v>50</v>
      </c>
      <c r="D5" s="15" t="s">
        <v>51</v>
      </c>
      <c r="E5" s="13" t="s">
        <v>52</v>
      </c>
      <c r="F5" s="13" t="s">
        <v>53</v>
      </c>
      <c r="G5" s="13" t="s">
        <v>17</v>
      </c>
      <c r="H5" s="13" t="s">
        <v>54</v>
      </c>
      <c r="I5" s="13" t="s">
        <v>55</v>
      </c>
    </row>
    <row r="6" spans="2:11" ht="55.2" x14ac:dyDescent="0.25">
      <c r="B6" s="16">
        <v>159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</row>
    <row r="7" spans="2:11" ht="82.8" x14ac:dyDescent="0.25">
      <c r="B7" s="16">
        <v>240</v>
      </c>
      <c r="C7" s="16" t="s">
        <v>29</v>
      </c>
      <c r="D7" s="16" t="s">
        <v>23</v>
      </c>
      <c r="E7" s="16" t="s">
        <v>30</v>
      </c>
      <c r="F7" s="16" t="s">
        <v>25</v>
      </c>
      <c r="G7" s="16" t="s">
        <v>26</v>
      </c>
      <c r="H7" s="16" t="s">
        <v>31</v>
      </c>
      <c r="I7" s="16" t="s">
        <v>32</v>
      </c>
    </row>
    <row r="8" spans="2:11" ht="207" x14ac:dyDescent="0.25">
      <c r="B8" s="16">
        <v>995</v>
      </c>
      <c r="C8" s="16" t="s">
        <v>33</v>
      </c>
      <c r="D8" s="16" t="s">
        <v>23</v>
      </c>
      <c r="E8" s="16" t="s">
        <v>34</v>
      </c>
      <c r="F8" s="16" t="s">
        <v>25</v>
      </c>
      <c r="G8" s="16" t="s">
        <v>26</v>
      </c>
      <c r="H8" s="16" t="s">
        <v>27</v>
      </c>
      <c r="I8" s="16" t="s">
        <v>35</v>
      </c>
    </row>
    <row r="9" spans="2:11" ht="69" x14ac:dyDescent="0.25">
      <c r="B9" s="16" t="s">
        <v>37</v>
      </c>
      <c r="C9" s="16" t="s">
        <v>36</v>
      </c>
      <c r="D9" s="16" t="s">
        <v>23</v>
      </c>
      <c r="E9" s="16" t="s">
        <v>38</v>
      </c>
      <c r="F9" s="16" t="s">
        <v>25</v>
      </c>
      <c r="G9" s="16" t="s">
        <v>26</v>
      </c>
      <c r="H9" s="16" t="s">
        <v>31</v>
      </c>
      <c r="I9" s="16" t="s">
        <v>39</v>
      </c>
    </row>
    <row r="10" spans="2:11" ht="55.2" x14ac:dyDescent="0.25">
      <c r="B10" s="16" t="s">
        <v>41</v>
      </c>
      <c r="C10" s="16" t="s">
        <v>40</v>
      </c>
      <c r="D10" s="16" t="s">
        <v>23</v>
      </c>
      <c r="E10" s="16" t="s">
        <v>42</v>
      </c>
      <c r="F10" s="16" t="s">
        <v>25</v>
      </c>
      <c r="G10" s="16" t="s">
        <v>26</v>
      </c>
      <c r="H10" s="16" t="s">
        <v>31</v>
      </c>
      <c r="I10" s="16" t="s">
        <v>43</v>
      </c>
    </row>
    <row r="11" spans="2:11" ht="55.2" x14ac:dyDescent="0.25">
      <c r="B11" s="16">
        <v>666</v>
      </c>
      <c r="C11" s="16" t="s">
        <v>44</v>
      </c>
      <c r="D11" s="16" t="s">
        <v>23</v>
      </c>
      <c r="E11" s="16" t="s">
        <v>45</v>
      </c>
      <c r="F11" s="16" t="s">
        <v>25</v>
      </c>
      <c r="G11" s="16" t="s">
        <v>26</v>
      </c>
      <c r="H11" s="16" t="s">
        <v>31</v>
      </c>
      <c r="I11" s="16" t="s">
        <v>46</v>
      </c>
    </row>
    <row r="12" spans="2:11" ht="124.2" x14ac:dyDescent="0.25">
      <c r="B12" s="16">
        <v>501</v>
      </c>
      <c r="C12" s="16" t="s">
        <v>47</v>
      </c>
      <c r="D12" s="16" t="s">
        <v>23</v>
      </c>
      <c r="E12" s="16" t="s">
        <v>48</v>
      </c>
      <c r="F12" s="16" t="s">
        <v>25</v>
      </c>
      <c r="G12" s="16" t="s">
        <v>26</v>
      </c>
      <c r="H12" s="16" t="s">
        <v>31</v>
      </c>
      <c r="I12" s="16" t="s">
        <v>49</v>
      </c>
    </row>
    <row r="13" spans="2:11" ht="13.8" x14ac:dyDescent="0.25"/>
    <row r="14" spans="2:11" ht="13.8" x14ac:dyDescent="0.25"/>
    <row r="15" spans="2:11" ht="13.8" x14ac:dyDescent="0.25"/>
    <row r="16" spans="2:11" ht="13.8" x14ac:dyDescent="0.25"/>
    <row r="17" ht="13.8" x14ac:dyDescent="0.25"/>
    <row r="18" ht="13.8" x14ac:dyDescent="0.25"/>
    <row r="19" ht="13.8" x14ac:dyDescent="0.25"/>
    <row r="20" ht="13.8" x14ac:dyDescent="0.25"/>
    <row r="21" ht="13.8" x14ac:dyDescent="0.25"/>
    <row r="22" ht="13.8" x14ac:dyDescent="0.25"/>
    <row r="23" ht="13.8" x14ac:dyDescent="0.25"/>
    <row r="24" ht="13.8" x14ac:dyDescent="0.25"/>
    <row r="25" ht="13.8" x14ac:dyDescent="0.25"/>
    <row r="26" ht="13.8" x14ac:dyDescent="0.25"/>
    <row r="27" ht="13.8" x14ac:dyDescent="0.25"/>
    <row r="28" ht="13.8" x14ac:dyDescent="0.25"/>
    <row r="29" ht="13.8" x14ac:dyDescent="0.25"/>
    <row r="30" ht="13.8" x14ac:dyDescent="0.25"/>
    <row r="31" ht="13.8" x14ac:dyDescent="0.25"/>
    <row r="32" ht="13.8" x14ac:dyDescent="0.25"/>
    <row r="33" ht="13.8" x14ac:dyDescent="0.25"/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3.8" x14ac:dyDescent="0.25"/>
  <cols>
    <col min="1" max="1" width="1.59765625" style="4" customWidth="1"/>
    <col min="2" max="2" width="12.19921875" style="4" bestFit="1" customWidth="1"/>
    <col min="3" max="3" width="2.8984375" style="4" bestFit="1" customWidth="1"/>
    <col min="4" max="4" width="8.59765625" style="4" customWidth="1"/>
    <col min="5" max="5" width="6.19921875" style="4" bestFit="1" customWidth="1"/>
    <col min="6" max="6" width="23.59765625" style="4" bestFit="1" customWidth="1"/>
    <col min="7" max="7" width="22.8984375" style="4" bestFit="1" customWidth="1"/>
    <col min="8" max="8" width="18.097656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6" x14ac:dyDescent="0.85">
      <c r="B2" s="29" t="s">
        <v>10</v>
      </c>
      <c r="C2" s="29"/>
      <c r="D2" s="29"/>
      <c r="E2" s="29"/>
      <c r="F2" s="29"/>
      <c r="G2" s="29"/>
      <c r="H2" s="29"/>
      <c r="I2" s="29"/>
      <c r="J2" s="29"/>
    </row>
    <row r="4" spans="2:10" x14ac:dyDescent="0.25">
      <c r="B4" s="9" t="s">
        <v>1</v>
      </c>
      <c r="C4" s="9" t="e">
        <f>ROW(#REF!)+1</f>
        <v>#REF!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5">
      <c r="B5" s="9" t="s">
        <v>0</v>
      </c>
      <c r="C5" s="10" t="e">
        <f>MATCH(9.99E+307,#REF!)+Начало_диеты-1</f>
        <v>#REF!</v>
      </c>
      <c r="D5" s="6" t="str">
        <f>IFERROR(INDEX(#REF!,Конец_диеты-Начало_диеты-J5,1),"")</f>
        <v/>
      </c>
      <c r="E5" s="7" t="str">
        <f>UPPER(TEXT(D5,"ДДД"))</f>
        <v/>
      </c>
      <c r="F5" s="7" t="e">
        <f>IFERROR(INDEX(#REF!,Конец_диеты-Начало_диеты-J5,7),NA())</f>
        <v>#N/A</v>
      </c>
      <c r="G5" s="7" t="e">
        <f>IFERROR(INDEX(#REF!,Конец_диеты-Начало_диеты-J5,6),NA())</f>
        <v>#N/A</v>
      </c>
      <c r="H5" s="7" t="e">
        <f>IFERROR(INDEX(#REF!,Конец_диеты-Начало_диеты-J5,5),NA())</f>
        <v>#N/A</v>
      </c>
      <c r="I5" s="7" t="e">
        <f>IFERROR(INDEX(#REF!,Конец_диеты-Начало_диеты-J5,4),NA())</f>
        <v>#N/A</v>
      </c>
      <c r="J5" s="7">
        <v>-1</v>
      </c>
    </row>
    <row r="6" spans="2:10" x14ac:dyDescent="0.25">
      <c r="B6" s="3"/>
      <c r="C6" s="3"/>
      <c r="D6" s="6" t="str">
        <f>IFERROR(INDEX(#REF!,Конец_диеты-Начало_диеты-J6,1),"")</f>
        <v/>
      </c>
      <c r="E6" s="7" t="str">
        <f t="shared" ref="E6:E18" si="0">UPPER(TEXT(D6,"ДДД"))</f>
        <v/>
      </c>
      <c r="F6" s="7" t="e">
        <f>IFERROR(INDEX(#REF!,Конец_диеты-Начало_диеты-J6,7),NA())</f>
        <v>#N/A</v>
      </c>
      <c r="G6" s="7" t="e">
        <f>IFERROR(INDEX(#REF!,Конец_диеты-Начало_диеты-J6,6),NA())</f>
        <v>#N/A</v>
      </c>
      <c r="H6" s="7" t="e">
        <f>IFERROR(INDEX(#REF!,Конец_диеты-Начало_диеты-J6,5),NA())</f>
        <v>#N/A</v>
      </c>
      <c r="I6" s="7" t="e">
        <f>IFERROR(INDEX(#REF!,Конец_диеты-Начало_диеты-J6,4),NA())</f>
        <v>#N/A</v>
      </c>
      <c r="J6" s="7">
        <v>0</v>
      </c>
    </row>
    <row r="7" spans="2:10" x14ac:dyDescent="0.25">
      <c r="B7" s="3"/>
      <c r="C7" s="3"/>
      <c r="D7" s="6" t="str">
        <f>IFERROR(INDEX(#REF!,Конец_диеты-Начало_диеты-J7,1),"")</f>
        <v/>
      </c>
      <c r="E7" s="7" t="str">
        <f t="shared" si="0"/>
        <v/>
      </c>
      <c r="F7" s="7" t="e">
        <f>IFERROR(INDEX(#REF!,Конец_диеты-Начало_диеты-J7,7),NA())</f>
        <v>#N/A</v>
      </c>
      <c r="G7" s="7" t="e">
        <f>IFERROR(INDEX(#REF!,Конец_диеты-Начало_диеты-J7,6),NA())</f>
        <v>#N/A</v>
      </c>
      <c r="H7" s="7" t="e">
        <f>IFERROR(INDEX(#REF!,Конец_диеты-Начало_диеты-J7,5),NA())</f>
        <v>#N/A</v>
      </c>
      <c r="I7" s="7" t="e">
        <f>IFERROR(INDEX(#REF!,Конец_диеты-Начало_диеты-J7,4),NA())</f>
        <v>#N/A</v>
      </c>
      <c r="J7" s="7">
        <v>1</v>
      </c>
    </row>
    <row r="8" spans="2:10" x14ac:dyDescent="0.25">
      <c r="B8" s="3"/>
      <c r="C8" s="3"/>
      <c r="D8" s="6" t="str">
        <f>IFERROR(INDEX(#REF!,Конец_диеты-Начало_диеты-J8,1),"")</f>
        <v/>
      </c>
      <c r="E8" s="7" t="str">
        <f t="shared" si="0"/>
        <v/>
      </c>
      <c r="F8" s="7" t="e">
        <f>IFERROR(INDEX(#REF!,Конец_диеты-Начало_диеты-J8,7),NA())</f>
        <v>#N/A</v>
      </c>
      <c r="G8" s="7" t="e">
        <f>IFERROR(INDEX(#REF!,Конец_диеты-Начало_диеты-J8,6),NA())</f>
        <v>#N/A</v>
      </c>
      <c r="H8" s="7" t="e">
        <f>IFERROR(INDEX(#REF!,Конец_диеты-Начало_диеты-J8,5),NA())</f>
        <v>#N/A</v>
      </c>
      <c r="I8" s="7" t="e">
        <f>IFERROR(INDEX(#REF!,Конец_диеты-Начало_диеты-J8,4),NA())</f>
        <v>#N/A</v>
      </c>
      <c r="J8" s="7">
        <v>2</v>
      </c>
    </row>
    <row r="9" spans="2:10" x14ac:dyDescent="0.25">
      <c r="B9" s="3"/>
      <c r="C9" s="3"/>
      <c r="D9" s="6" t="str">
        <f>IFERROR(INDEX(#REF!,Конец_диеты-Начало_диеты-J9,1),"")</f>
        <v/>
      </c>
      <c r="E9" s="7" t="str">
        <f t="shared" si="0"/>
        <v/>
      </c>
      <c r="F9" s="7" t="e">
        <f>IFERROR(INDEX(#REF!,Конец_диеты-Начало_диеты-J9,7),NA())</f>
        <v>#N/A</v>
      </c>
      <c r="G9" s="7" t="e">
        <f>IFERROR(INDEX(#REF!,Конец_диеты-Начало_диеты-J9,6),NA())</f>
        <v>#N/A</v>
      </c>
      <c r="H9" s="7" t="e">
        <f>IFERROR(INDEX(#REF!,Конец_диеты-Начало_диеты-J9,5),NA())</f>
        <v>#N/A</v>
      </c>
      <c r="I9" s="7" t="e">
        <f>IFERROR(INDEX(#REF!,Конец_диеты-Начало_диеты-J9,4),NA())</f>
        <v>#N/A</v>
      </c>
      <c r="J9" s="7">
        <v>3</v>
      </c>
    </row>
    <row r="10" spans="2:10" x14ac:dyDescent="0.25">
      <c r="B10" s="3"/>
      <c r="C10" s="3"/>
      <c r="D10" s="6" t="str">
        <f>IFERROR(INDEX(#REF!,Конец_диеты-Начало_диеты-J10,1),"")</f>
        <v/>
      </c>
      <c r="E10" s="7" t="str">
        <f t="shared" si="0"/>
        <v/>
      </c>
      <c r="F10" s="7" t="e">
        <f>IFERROR(INDEX(#REF!,Конец_диеты-Начало_диеты-J10,7),NA())</f>
        <v>#N/A</v>
      </c>
      <c r="G10" s="7" t="e">
        <f>IFERROR(INDEX(#REF!,Конец_диеты-Начало_диеты-J10,6),NA())</f>
        <v>#N/A</v>
      </c>
      <c r="H10" s="7" t="e">
        <f>IFERROR(INDEX(#REF!,Конец_диеты-Начало_диеты-J10,5),NA())</f>
        <v>#N/A</v>
      </c>
      <c r="I10" s="7" t="e">
        <f>IFERROR(INDEX(#REF!,Конец_диеты-Начало_диеты-J10,4),NA())</f>
        <v>#N/A</v>
      </c>
      <c r="J10" s="7">
        <v>4</v>
      </c>
    </row>
    <row r="11" spans="2:10" x14ac:dyDescent="0.25">
      <c r="B11" s="3"/>
      <c r="C11" s="3"/>
      <c r="D11" s="6" t="str">
        <f>IFERROR(INDEX(#REF!,Конец_диеты-Начало_диеты-J11,1),"")</f>
        <v/>
      </c>
      <c r="E11" s="7" t="str">
        <f t="shared" si="0"/>
        <v/>
      </c>
      <c r="F11" s="7" t="e">
        <f>IFERROR(INDEX(#REF!,Конец_диеты-Начало_диеты-J11,7),NA())</f>
        <v>#N/A</v>
      </c>
      <c r="G11" s="7" t="e">
        <f>IFERROR(INDEX(#REF!,Конец_диеты-Начало_диеты-J11,6),NA())</f>
        <v>#N/A</v>
      </c>
      <c r="H11" s="7" t="e">
        <f>IFERROR(INDEX(#REF!,Конец_диеты-Начало_диеты-J11,5),NA())</f>
        <v>#N/A</v>
      </c>
      <c r="I11" s="7" t="e">
        <f>IFERROR(INDEX(#REF!,Конец_диеты-Начало_диеты-J11,4),NA())</f>
        <v>#N/A</v>
      </c>
      <c r="J11" s="7">
        <v>5</v>
      </c>
    </row>
    <row r="12" spans="2:10" x14ac:dyDescent="0.25">
      <c r="B12" s="3"/>
      <c r="C12" s="3"/>
      <c r="D12" s="6" t="str">
        <f>IFERROR(INDEX(#REF!,Конец_диеты-Начало_диеты-J12,1),"")</f>
        <v/>
      </c>
      <c r="E12" s="7" t="str">
        <f t="shared" si="0"/>
        <v/>
      </c>
      <c r="F12" s="7" t="e">
        <f>IFERROR(INDEX(#REF!,Конец_диеты-Начало_диеты-J12,7),NA())</f>
        <v>#N/A</v>
      </c>
      <c r="G12" s="7" t="e">
        <f>IFERROR(INDEX(#REF!,Конец_диеты-Начало_диеты-J12,6),NA())</f>
        <v>#N/A</v>
      </c>
      <c r="H12" s="7" t="e">
        <f>IFERROR(INDEX(#REF!,Конец_диеты-Начало_диеты-J12,5),NA())</f>
        <v>#N/A</v>
      </c>
      <c r="I12" s="7" t="e">
        <f>IFERROR(INDEX(#REF!,Конец_диеты-Начало_диеты-J12,4),NA())</f>
        <v>#N/A</v>
      </c>
      <c r="J12" s="7">
        <v>6</v>
      </c>
    </row>
    <row r="13" spans="2:10" x14ac:dyDescent="0.25">
      <c r="B13" s="3"/>
      <c r="C13" s="3"/>
      <c r="D13" s="6" t="str">
        <f>IFERROR(INDEX(#REF!,Конец_диеты-Начало_диеты-J13,1),"")</f>
        <v/>
      </c>
      <c r="E13" s="7" t="str">
        <f t="shared" si="0"/>
        <v/>
      </c>
      <c r="F13" s="7" t="e">
        <f>IFERROR(INDEX(#REF!,Конец_диеты-Начало_диеты-J13,7),NA())</f>
        <v>#N/A</v>
      </c>
      <c r="G13" s="7" t="e">
        <f>IFERROR(INDEX(#REF!,Конец_диеты-Начало_диеты-J13,6),NA())</f>
        <v>#N/A</v>
      </c>
      <c r="H13" s="7" t="e">
        <f>IFERROR(INDEX(#REF!,Конец_диеты-Начало_диеты-J13,5),NA())</f>
        <v>#N/A</v>
      </c>
      <c r="I13" s="7" t="e">
        <f>IFERROR(INDEX(#REF!,Конец_диеты-Начало_диеты-J13,4),NA())</f>
        <v>#N/A</v>
      </c>
      <c r="J13" s="7">
        <v>7</v>
      </c>
    </row>
    <row r="14" spans="2:10" x14ac:dyDescent="0.25">
      <c r="B14" s="3"/>
      <c r="C14" s="3"/>
      <c r="D14" s="6" t="str">
        <f>IFERROR(INDEX(#REF!,Конец_диеты-Начало_диеты-J14,1),"")</f>
        <v/>
      </c>
      <c r="E14" s="7" t="str">
        <f t="shared" si="0"/>
        <v/>
      </c>
      <c r="F14" s="7" t="e">
        <f>IFERROR(INDEX(#REF!,Конец_диеты-Начало_диеты-J14,7),NA())</f>
        <v>#N/A</v>
      </c>
      <c r="G14" s="7" t="e">
        <f>IFERROR(INDEX(#REF!,Конец_диеты-Начало_диеты-J14,6),NA())</f>
        <v>#N/A</v>
      </c>
      <c r="H14" s="7" t="e">
        <f>IFERROR(INDEX(#REF!,Конец_диеты-Начало_диеты-J14,5),NA())</f>
        <v>#N/A</v>
      </c>
      <c r="I14" s="7" t="e">
        <f>IFERROR(INDEX(#REF!,Конец_диеты-Начало_диеты-J14,4),NA())</f>
        <v>#N/A</v>
      </c>
      <c r="J14" s="7">
        <v>8</v>
      </c>
    </row>
    <row r="15" spans="2:10" x14ac:dyDescent="0.25">
      <c r="B15" s="3"/>
      <c r="C15" s="3"/>
      <c r="D15" s="6" t="str">
        <f>IFERROR(INDEX(#REF!,Конец_диеты-Начало_диеты-J15,1),"")</f>
        <v/>
      </c>
      <c r="E15" s="7" t="str">
        <f t="shared" si="0"/>
        <v/>
      </c>
      <c r="F15" s="7" t="e">
        <f>IFERROR(INDEX(#REF!,Конец_диеты-Начало_диеты-J15,7),NA())</f>
        <v>#N/A</v>
      </c>
      <c r="G15" s="7" t="e">
        <f>IFERROR(INDEX(#REF!,Конец_диеты-Начало_диеты-J15,6),NA())</f>
        <v>#N/A</v>
      </c>
      <c r="H15" s="7" t="e">
        <f>IFERROR(INDEX(#REF!,Конец_диеты-Начало_диеты-J15,5),NA())</f>
        <v>#N/A</v>
      </c>
      <c r="I15" s="7" t="e">
        <f>IFERROR(INDEX(#REF!,Конец_диеты-Начало_диеты-J15,4),NA())</f>
        <v>#N/A</v>
      </c>
      <c r="J15" s="7">
        <v>9</v>
      </c>
    </row>
    <row r="16" spans="2:10" x14ac:dyDescent="0.25">
      <c r="B16" s="3"/>
      <c r="C16" s="3"/>
      <c r="D16" s="6" t="str">
        <f>IFERROR(INDEX(#REF!,Конец_диеты-Начало_диеты-J16,1),"")</f>
        <v/>
      </c>
      <c r="E16" s="7" t="str">
        <f t="shared" si="0"/>
        <v/>
      </c>
      <c r="F16" s="7" t="e">
        <f>IFERROR(INDEX(#REF!,Конец_диеты-Начало_диеты-J16,7),NA())</f>
        <v>#N/A</v>
      </c>
      <c r="G16" s="7" t="e">
        <f>IFERROR(INDEX(#REF!,Конец_диеты-Начало_диеты-J16,6),NA())</f>
        <v>#N/A</v>
      </c>
      <c r="H16" s="7" t="e">
        <f>IFERROR(INDEX(#REF!,Конец_диеты-Начало_диеты-J16,5),NA())</f>
        <v>#N/A</v>
      </c>
      <c r="I16" s="7" t="e">
        <f>IFERROR(INDEX(#REF!,Конец_диеты-Начало_диеты-J16,4),NA())</f>
        <v>#N/A</v>
      </c>
      <c r="J16" s="7">
        <v>10</v>
      </c>
    </row>
    <row r="17" spans="2:10" x14ac:dyDescent="0.25">
      <c r="B17" s="3"/>
      <c r="C17" s="3"/>
      <c r="D17" s="6" t="str">
        <f>IFERROR(INDEX(#REF!,Конец_диеты-Начало_диеты-J17,1),"")</f>
        <v/>
      </c>
      <c r="E17" s="7" t="str">
        <f t="shared" si="0"/>
        <v/>
      </c>
      <c r="F17" s="7" t="e">
        <f>IFERROR(INDEX(#REF!,Конец_диеты-Начало_диеты-J17,7),NA())</f>
        <v>#N/A</v>
      </c>
      <c r="G17" s="7" t="e">
        <f>IFERROR(INDEX(#REF!,Конец_диеты-Начало_диеты-J17,6),NA())</f>
        <v>#N/A</v>
      </c>
      <c r="H17" s="7" t="e">
        <f>IFERROR(INDEX(#REF!,Конец_диеты-Начало_диеты-J17,5),NA())</f>
        <v>#N/A</v>
      </c>
      <c r="I17" s="7" t="e">
        <f>IFERROR(INDEX(#REF!,Конец_диеты-Начало_диеты-J17,4),NA())</f>
        <v>#N/A</v>
      </c>
      <c r="J17" s="7">
        <v>11</v>
      </c>
    </row>
    <row r="18" spans="2:10" x14ac:dyDescent="0.25">
      <c r="B18" s="3"/>
      <c r="C18" s="3"/>
      <c r="D18" s="6" t="str">
        <f>IFERROR(INDEX(#REF!,Конец_диеты-Начало_диеты-J18,1),"")</f>
        <v/>
      </c>
      <c r="E18" s="7" t="str">
        <f t="shared" si="0"/>
        <v/>
      </c>
      <c r="F18" s="7" t="e">
        <f>IFERROR(INDEX(#REF!,Конец_диеты-Начало_диеты-J18,7),NA())</f>
        <v>#N/A</v>
      </c>
      <c r="G18" s="7" t="e">
        <f>IFERROR(INDEX(#REF!,Конец_диеты-Начало_диеты-J18,6),NA())</f>
        <v>#N/A</v>
      </c>
      <c r="H18" s="7" t="e">
        <f>IFERROR(INDEX(#REF!,Конец_диеты-Начало_диеты-J18,5),NA())</f>
        <v>#N/A</v>
      </c>
      <c r="I18" s="7" t="e">
        <f>IFERROR(INDEX(#REF!,Конец_диеты-Начало_диеты-J18,4),NA())</f>
        <v>#N/A</v>
      </c>
      <c r="J18" s="7">
        <v>12</v>
      </c>
    </row>
    <row r="20" spans="2:10" ht="36.6" x14ac:dyDescent="0.85">
      <c r="B20" s="29" t="s">
        <v>11</v>
      </c>
      <c r="C20" s="29"/>
      <c r="D20" s="29"/>
      <c r="E20" s="29"/>
      <c r="F20" s="29"/>
      <c r="G20" s="29"/>
      <c r="H20" s="29"/>
      <c r="I20" s="29"/>
      <c r="J20" s="29"/>
    </row>
    <row r="22" spans="2:10" x14ac:dyDescent="0.25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5">
      <c r="B23" s="9" t="s">
        <v>0</v>
      </c>
      <c r="C23" s="10">
        <f>MATCH(9.99E+307,табл_Упражнения[НОМЕР В РЕЕСТРЕ])+Начало_упражнений-1</f>
        <v>12</v>
      </c>
      <c r="D23" s="8">
        <f>IFERROR(INDEX(табл_Упражнения[],Конец_упражнений-Начало_упражнений-H23,1),"")</f>
        <v>501</v>
      </c>
      <c r="E23" s="7" t="str">
        <f>UPPER(TEXT(D23,"ДДД"))</f>
        <v>СР</v>
      </c>
      <c r="F23" s="7" t="str">
        <f>IFERROR(INDEX(табл_Упражнения[],Конец_упражнений-Начало_упражнений-H23,2),NA())</f>
        <v>Галахов И В.</v>
      </c>
      <c r="G23" s="7" t="str">
        <f>IFERROR(INDEX(табл_Упражнения[],Конец_упражнений-Начало_упражнений-H23,3),NA())</f>
        <v>Жалоба</v>
      </c>
      <c r="H23" s="7">
        <v>-1</v>
      </c>
    </row>
    <row r="24" spans="2:10" x14ac:dyDescent="0.25">
      <c r="B24" s="3"/>
      <c r="C24" s="3"/>
      <c r="D24" s="6">
        <f>IFERROR(INDEX(табл_Упражнения[],Конец_упражнений-Начало_упражнений-H24,1),"")</f>
        <v>666</v>
      </c>
      <c r="E24" s="7" t="str">
        <f t="shared" ref="E24:E36" si="1">UPPER(TEXT(D24,"ДДД"))</f>
        <v>ВС</v>
      </c>
      <c r="F24" s="7" t="str">
        <f>IFERROR(INDEX(табл_Упражнения[],Конец_упражнений-Начало_упражнений-H24,2),NA())</f>
        <v>Сазонкин А. Е.</v>
      </c>
      <c r="G24" s="7" t="str">
        <f>IFERROR(INDEX(табл_Упражнения[],Конец_упражнений-Начало_упражнений-H24,3),NA())</f>
        <v>Жалоба</v>
      </c>
      <c r="H24" s="7">
        <v>0</v>
      </c>
    </row>
    <row r="25" spans="2:10" x14ac:dyDescent="0.25">
      <c r="B25" s="3"/>
      <c r="C25" s="3"/>
      <c r="D25" s="6" t="str">
        <f>IFERROR(INDEX(табл_Упражнения[],Конец_упражнений-Начало_упражнений-H25,1),"")</f>
        <v>885                   884</v>
      </c>
      <c r="E25" s="7" t="str">
        <f t="shared" si="1"/>
        <v>885                   884</v>
      </c>
      <c r="F25" s="7" t="str">
        <f>IFERROR(INDEX(табл_Упражнения[],Конец_упражнений-Начало_упражнений-H25,2),NA())</f>
        <v>Борисова В. В. И Аленина Л. П.</v>
      </c>
      <c r="G25" s="7" t="str">
        <f>IFERROR(INDEX(табл_Упражнения[],Конец_упражнений-Начало_упражнений-H25,3),NA())</f>
        <v>Жалоба</v>
      </c>
      <c r="H25" s="7">
        <v>1</v>
      </c>
    </row>
    <row r="26" spans="2:10" x14ac:dyDescent="0.25">
      <c r="B26" s="3"/>
      <c r="C26" s="3"/>
      <c r="D26" s="6" t="str">
        <f>IFERROR(INDEX(табл_Упражнения[],Конец_упражнений-Начало_упражнений-H26,1),"")</f>
        <v>858              837</v>
      </c>
      <c r="E26" s="7" t="str">
        <f t="shared" si="1"/>
        <v>858              837</v>
      </c>
      <c r="F26" s="7" t="str">
        <f>IFERROR(INDEX(табл_Упражнения[],Конец_упражнений-Начало_упражнений-H26,2),NA())</f>
        <v>Слуцкий Д. Е. и Мулина М. Ю.</v>
      </c>
      <c r="G26" s="7" t="str">
        <f>IFERROR(INDEX(табл_Упражнения[],Конец_упражнений-Начало_упражнений-H26,3),NA())</f>
        <v>Жалоба</v>
      </c>
      <c r="H26" s="7">
        <v>2</v>
      </c>
    </row>
    <row r="27" spans="2:10" x14ac:dyDescent="0.25">
      <c r="B27" s="3"/>
      <c r="C27" s="3"/>
      <c r="D27" s="6">
        <f>IFERROR(INDEX(табл_Упражнения[],Конец_упражнений-Начало_упражнений-H27,1),"")</f>
        <v>995</v>
      </c>
      <c r="E27" s="7" t="str">
        <f t="shared" si="1"/>
        <v>ВС</v>
      </c>
      <c r="F27" s="7" t="str">
        <f>IFERROR(INDEX(табл_Упражнения[],Конец_упражнений-Начало_упражнений-H27,2),NA())</f>
        <v>Бузунов И. В.</v>
      </c>
      <c r="G27" s="7" t="str">
        <f>IFERROR(INDEX(табл_Упражнения[],Конец_упражнений-Начало_упражнений-H27,3),NA())</f>
        <v>Жалоба</v>
      </c>
      <c r="H27" s="7">
        <v>3</v>
      </c>
    </row>
    <row r="28" spans="2:10" x14ac:dyDescent="0.25">
      <c r="B28" s="3"/>
      <c r="C28" s="3"/>
      <c r="D28" s="6">
        <f>IFERROR(INDEX(табл_Упражнения[],Конец_упражнений-Начало_упражнений-H28,1),"")</f>
        <v>240</v>
      </c>
      <c r="E28" s="7" t="str">
        <f t="shared" si="1"/>
        <v>ПН</v>
      </c>
      <c r="F28" s="7" t="str">
        <f>IFERROR(INDEX(табл_Упражнения[],Конец_упражнений-Начало_упражнений-H28,2),NA())</f>
        <v>Нарышкин М. И.</v>
      </c>
      <c r="G28" s="7" t="str">
        <f>IFERROR(INDEX(табл_Упражнения[],Конец_упражнений-Начало_упражнений-H28,3),NA())</f>
        <v>Жалоба</v>
      </c>
      <c r="H28" s="7">
        <v>4</v>
      </c>
    </row>
    <row r="29" spans="2:10" x14ac:dyDescent="0.25">
      <c r="B29" s="3"/>
      <c r="C29" s="3"/>
      <c r="D29" s="6">
        <f>IFERROR(INDEX(табл_Упражнения[],Конец_упражнений-Начало_упражнений-H29,1),"")</f>
        <v>159</v>
      </c>
      <c r="E29" s="7" t="str">
        <f t="shared" si="1"/>
        <v>ЧТ</v>
      </c>
      <c r="F29" s="7" t="str">
        <f>IFERROR(INDEX(табл_Упражнения[],Конец_упражнений-Начало_упражнений-H29,2),NA())</f>
        <v>Корнилов А. Н.</v>
      </c>
      <c r="G29" s="7" t="str">
        <f>IFERROR(INDEX(табл_Упражнения[],Конец_упражнений-Начало_упражнений-H29,3),NA())</f>
        <v>Жалоба</v>
      </c>
      <c r="H29" s="7">
        <v>5</v>
      </c>
    </row>
    <row r="30" spans="2:10" x14ac:dyDescent="0.25">
      <c r="B30" s="3"/>
      <c r="C30" s="3"/>
      <c r="D30" s="6" t="str">
        <f>IFERROR(INDEX(табл_Упражнения[],Конец_упражнений-Начало_упражнений-H30,1),"")</f>
        <v/>
      </c>
      <c r="E30" s="7" t="str">
        <f t="shared" si="1"/>
        <v/>
      </c>
      <c r="F30" s="7" t="e">
        <f>IFERROR(INDEX(табл_Упражнения[],Конец_упражнений-Начало_упражнений-H30,2),NA())</f>
        <v>#N/A</v>
      </c>
      <c r="G30" s="7" t="e">
        <f>IFERROR(INDEX(табл_Упражнения[],Конец_упражнений-Начало_упражнений-H30,3),NA())</f>
        <v>#N/A</v>
      </c>
      <c r="H30" s="7">
        <v>6</v>
      </c>
    </row>
    <row r="31" spans="2:10" x14ac:dyDescent="0.25">
      <c r="B31" s="3"/>
      <c r="C31" s="3"/>
      <c r="D31" s="6" t="str">
        <f>IFERROR(INDEX(табл_Упражнения[],Конец_упражнений-Начало_упражнений-H31,1),"")</f>
        <v/>
      </c>
      <c r="E31" s="7" t="str">
        <f t="shared" si="1"/>
        <v/>
      </c>
      <c r="F31" s="7" t="e">
        <f>IFERROR(INDEX(табл_Упражнения[],Конец_упражнений-Начало_упражнений-H31,2),NA())</f>
        <v>#N/A</v>
      </c>
      <c r="G31" s="7" t="e">
        <f>IFERROR(INDEX(табл_Упражнения[],Конец_упражнений-Начало_упражнений-H31,3),NA())</f>
        <v>#N/A</v>
      </c>
      <c r="H31" s="7">
        <v>7</v>
      </c>
    </row>
    <row r="32" spans="2:10" x14ac:dyDescent="0.25">
      <c r="B32" s="3"/>
      <c r="C32" s="3"/>
      <c r="D32" s="6" t="str">
        <f>IFERROR(INDEX(табл_Упражнения[],Конец_упражнений-Начало_упражнений-H32,1),"")</f>
        <v/>
      </c>
      <c r="E32" s="7" t="str">
        <f t="shared" si="1"/>
        <v/>
      </c>
      <c r="F32" s="7" t="e">
        <f>IFERROR(INDEX(табл_Упражнения[],Конец_упражнений-Начало_упражнений-H32,2),NA())</f>
        <v>#N/A</v>
      </c>
      <c r="G32" s="7" t="e">
        <f>IFERROR(INDEX(табл_Упражнения[],Конец_упражнений-Начало_упражнений-H32,3),NA())</f>
        <v>#N/A</v>
      </c>
      <c r="H32" s="7">
        <v>8</v>
      </c>
    </row>
    <row r="33" spans="2:8" x14ac:dyDescent="0.25">
      <c r="B33" s="3"/>
      <c r="C33" s="3"/>
      <c r="D33" s="6" t="str">
        <f>IFERROR(INDEX(табл_Упражнения[],Конец_упражнений-Начало_упражнений-H33,1),"")</f>
        <v/>
      </c>
      <c r="E33" s="7" t="str">
        <f t="shared" si="1"/>
        <v/>
      </c>
      <c r="F33" s="7" t="e">
        <f>IFERROR(INDEX(табл_Упражнения[],Конец_упражнений-Начало_упражнений-H33,2),NA())</f>
        <v>#N/A</v>
      </c>
      <c r="G33" s="7" t="e">
        <f>IFERROR(INDEX(табл_Упражнения[],Конец_упражнений-Начало_упражнений-H33,3),NA())</f>
        <v>#N/A</v>
      </c>
      <c r="H33" s="7">
        <v>9</v>
      </c>
    </row>
    <row r="34" spans="2:8" x14ac:dyDescent="0.25">
      <c r="B34" s="3"/>
      <c r="C34" s="3"/>
      <c r="D34" s="6" t="str">
        <f>IFERROR(INDEX(табл_Упражнения[],Конец_упражнений-Начало_упражнений-H34,1),"")</f>
        <v/>
      </c>
      <c r="E34" s="7" t="str">
        <f t="shared" si="1"/>
        <v/>
      </c>
      <c r="F34" s="7" t="e">
        <f>IFERROR(INDEX(табл_Упражнения[],Конец_упражнений-Начало_упражнений-H34,2),NA())</f>
        <v>#N/A</v>
      </c>
      <c r="G34" s="7" t="e">
        <f>IFERROR(INDEX(табл_Упражнения[],Конец_упражнений-Начало_упражнений-H34,3),NA())</f>
        <v>#N/A</v>
      </c>
      <c r="H34" s="7">
        <v>10</v>
      </c>
    </row>
    <row r="35" spans="2:8" x14ac:dyDescent="0.25">
      <c r="B35" s="3"/>
      <c r="C35" s="3"/>
      <c r="D35" s="6" t="str">
        <f>IFERROR(INDEX(табл_Упражнения[],Конец_упражнений-Начало_упражнений-H35,1),"")</f>
        <v/>
      </c>
      <c r="E35" s="7" t="str">
        <f t="shared" si="1"/>
        <v/>
      </c>
      <c r="F35" s="7" t="e">
        <f>IFERROR(INDEX(табл_Упражнения[],Конец_упражнений-Начало_упражнений-H35,2),NA())</f>
        <v>#N/A</v>
      </c>
      <c r="G35" s="7" t="e">
        <f>IFERROR(INDEX(табл_Упражнения[],Конец_упражнений-Начало_упражнений-H35,3),NA())</f>
        <v>#N/A</v>
      </c>
      <c r="H35" s="7">
        <v>11</v>
      </c>
    </row>
    <row r="36" spans="2:8" x14ac:dyDescent="0.25">
      <c r="B36" s="3"/>
      <c r="C36" s="3"/>
      <c r="D36" s="6" t="str">
        <f>IFERROR(INDEX(табл_Упражнения[],Конец_упражнений-Начало_упражнений-H36,1),"")</f>
        <v/>
      </c>
      <c r="E36" s="7" t="str">
        <f t="shared" si="1"/>
        <v/>
      </c>
      <c r="F36" s="7" t="e">
        <f>IFERROR(INDEX(табл_Упражнения[],Конец_упражнений-Начало_упражнений-H36,2),NA())</f>
        <v>#N/A</v>
      </c>
      <c r="G36" s="7" t="e">
        <f>IFERROR(INDEX(табл_Упражнения[],Конец_упражнений-Начало_упражнений-H36,3),NA())</f>
        <v>#N/A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ИТОГИ</vt:lpstr>
      <vt:lpstr>РЕЗУЛЬТАТ</vt:lpstr>
      <vt:lpstr>Расчеты графика</vt:lpstr>
      <vt:lpstr>Дата_начала</vt:lpstr>
      <vt:lpstr>Дата_окончания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Маргарита Власова</cp:lastModifiedBy>
  <dcterms:created xsi:type="dcterms:W3CDTF">2014-04-14T19:30:57Z</dcterms:created>
  <dcterms:modified xsi:type="dcterms:W3CDTF">2014-04-16T15:39:14Z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